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H:\Matějka Ondřej\Akce 2026\Buzulucká parkoviště K+R.pdf\Rekonstrukce komunikace a ploch před ZŠ Buzulucká vč. VO\F. Soupis prací\"/>
    </mc:Choice>
  </mc:AlternateContent>
  <xr:revisionPtr revIDLastSave="0" documentId="13_ncr:1_{3034F0EC-FA64-427D-B308-246AF7E6BCDE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Rekapitulace stavby" sheetId="1" r:id="rId1"/>
    <sheet name="SO 01 - Komunikace" sheetId="2" r:id="rId2"/>
    <sheet name="SO 02 - Veřejné osvětlení" sheetId="3" r:id="rId3"/>
    <sheet name="VON - Vedlejší a ostatní ..." sheetId="4" r:id="rId4"/>
  </sheets>
  <definedNames>
    <definedName name="_xlnm._FilterDatabase" localSheetId="1" hidden="1">'SO 01 - Komunikace'!$C$89:$K$714</definedName>
    <definedName name="_xlnm._FilterDatabase" localSheetId="2" hidden="1">'SO 02 - Veřejné osvětlení'!$C$80:$K$231</definedName>
    <definedName name="_xlnm._FilterDatabase" localSheetId="3" hidden="1">'VON - Vedlejší a ostatní ...'!$C$82:$K$97</definedName>
    <definedName name="_xlnm.Print_Titles" localSheetId="0">'Rekapitulace stavby'!$52:$52</definedName>
    <definedName name="_xlnm.Print_Titles" localSheetId="1">'SO 01 - Komunikace'!$89:$89</definedName>
    <definedName name="_xlnm.Print_Titles" localSheetId="2">'SO 02 - Veřejné osvětlení'!$80:$80</definedName>
    <definedName name="_xlnm.Print_Titles" localSheetId="3">'VON - Vedlejší a ostatní ...'!$82:$82</definedName>
    <definedName name="_xlnm.Print_Area" localSheetId="0">'Rekapitulace stavby'!$D$4:$AO$36,'Rekapitulace stavby'!$C$42:$AQ$58</definedName>
    <definedName name="_xlnm.Print_Area" localSheetId="1">'SO 01 - Komunikace'!$C$4:$J$39,'SO 01 - Komunikace'!$C$45:$J$71,'SO 01 - Komunikace'!$C$77:$K$714</definedName>
    <definedName name="_xlnm.Print_Area" localSheetId="2">'SO 02 - Veřejné osvětlení'!$C$4:$J$39,'SO 02 - Veřejné osvětlení'!$C$45:$J$62,'SO 02 - Veřejné osvětlení'!$C$68:$K$231</definedName>
    <definedName name="_xlnm.Print_Area" localSheetId="3">'VON - Vedlejší a ostatní ...'!$C$4:$J$39,'VON - Vedlejší a ostatní ...'!$C$45:$J$64,'VON - Vedlejší a ostatní ...'!$C$70:$K$97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87" i="4" l="1"/>
  <c r="R87" i="4"/>
  <c r="P87" i="4"/>
  <c r="BI87" i="4"/>
  <c r="BH87" i="4"/>
  <c r="BG87" i="4"/>
  <c r="BF87" i="4"/>
  <c r="BK87" i="4"/>
  <c r="J87" i="4"/>
  <c r="BE87" i="4" s="1"/>
  <c r="J88" i="4"/>
  <c r="J37" i="4" l="1"/>
  <c r="J36" i="4"/>
  <c r="AY57" i="1"/>
  <c r="J35" i="4"/>
  <c r="AX57" i="1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R91" i="4" s="1"/>
  <c r="P92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6" i="4"/>
  <c r="BH86" i="4"/>
  <c r="BG86" i="4"/>
  <c r="BF86" i="4"/>
  <c r="T86" i="4"/>
  <c r="R86" i="4"/>
  <c r="P86" i="4"/>
  <c r="J80" i="4"/>
  <c r="J79" i="4"/>
  <c r="F79" i="4"/>
  <c r="F77" i="4"/>
  <c r="E75" i="4"/>
  <c r="J55" i="4"/>
  <c r="J54" i="4"/>
  <c r="F54" i="4"/>
  <c r="F52" i="4"/>
  <c r="E50" i="4"/>
  <c r="J18" i="4"/>
  <c r="E18" i="4"/>
  <c r="F55" i="4" s="1"/>
  <c r="J17" i="4"/>
  <c r="J12" i="4"/>
  <c r="J77" i="4" s="1"/>
  <c r="E7" i="4"/>
  <c r="E73" i="4" s="1"/>
  <c r="J37" i="3"/>
  <c r="J36" i="3"/>
  <c r="AY56" i="1"/>
  <c r="J35" i="3"/>
  <c r="AX56" i="1" s="1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3" i="3"/>
  <c r="BH93" i="3"/>
  <c r="BG93" i="3"/>
  <c r="BF93" i="3"/>
  <c r="T93" i="3"/>
  <c r="R93" i="3"/>
  <c r="P93" i="3"/>
  <c r="BI91" i="3"/>
  <c r="BH91" i="3"/>
  <c r="BG91" i="3"/>
  <c r="BF91" i="3"/>
  <c r="T91" i="3"/>
  <c r="R91" i="3"/>
  <c r="P91" i="3"/>
  <c r="BI89" i="3"/>
  <c r="BH89" i="3"/>
  <c r="BG89" i="3"/>
  <c r="BF89" i="3"/>
  <c r="T89" i="3"/>
  <c r="R89" i="3"/>
  <c r="P89" i="3"/>
  <c r="BI87" i="3"/>
  <c r="BH87" i="3"/>
  <c r="BG87" i="3"/>
  <c r="BF87" i="3"/>
  <c r="T87" i="3"/>
  <c r="R87" i="3"/>
  <c r="P87" i="3"/>
  <c r="BI85" i="3"/>
  <c r="BH85" i="3"/>
  <c r="BG85" i="3"/>
  <c r="BF85" i="3"/>
  <c r="T85" i="3"/>
  <c r="R85" i="3"/>
  <c r="P85" i="3"/>
  <c r="BI83" i="3"/>
  <c r="BH83" i="3"/>
  <c r="BG83" i="3"/>
  <c r="BF83" i="3"/>
  <c r="T83" i="3"/>
  <c r="R83" i="3"/>
  <c r="P83" i="3"/>
  <c r="J78" i="3"/>
  <c r="J77" i="3"/>
  <c r="F77" i="3"/>
  <c r="F75" i="3"/>
  <c r="E73" i="3"/>
  <c r="J55" i="3"/>
  <c r="J54" i="3"/>
  <c r="F54" i="3"/>
  <c r="F52" i="3"/>
  <c r="E50" i="3"/>
  <c r="J18" i="3"/>
  <c r="E18" i="3"/>
  <c r="F78" i="3" s="1"/>
  <c r="J17" i="3"/>
  <c r="J12" i="3"/>
  <c r="J75" i="3" s="1"/>
  <c r="E7" i="3"/>
  <c r="E48" i="3"/>
  <c r="J37" i="2"/>
  <c r="J36" i="2"/>
  <c r="AY55" i="1" s="1"/>
  <c r="J35" i="2"/>
  <c r="AX55" i="1"/>
  <c r="BI711" i="2"/>
  <c r="BH711" i="2"/>
  <c r="BG711" i="2"/>
  <c r="BF711" i="2"/>
  <c r="T711" i="2"/>
  <c r="R711" i="2"/>
  <c r="P711" i="2"/>
  <c r="BI707" i="2"/>
  <c r="BH707" i="2"/>
  <c r="BG707" i="2"/>
  <c r="BF707" i="2"/>
  <c r="T707" i="2"/>
  <c r="R707" i="2"/>
  <c r="P707" i="2"/>
  <c r="BI702" i="2"/>
  <c r="BH702" i="2"/>
  <c r="BG702" i="2"/>
  <c r="BF702" i="2"/>
  <c r="T702" i="2"/>
  <c r="R702" i="2"/>
  <c r="P702" i="2"/>
  <c r="BI700" i="2"/>
  <c r="BH700" i="2"/>
  <c r="BG700" i="2"/>
  <c r="BF700" i="2"/>
  <c r="T700" i="2"/>
  <c r="R700" i="2"/>
  <c r="P700" i="2"/>
  <c r="BI698" i="2"/>
  <c r="BH698" i="2"/>
  <c r="BG698" i="2"/>
  <c r="BF698" i="2"/>
  <c r="T698" i="2"/>
  <c r="R698" i="2"/>
  <c r="P698" i="2"/>
  <c r="BI696" i="2"/>
  <c r="BH696" i="2"/>
  <c r="BG696" i="2"/>
  <c r="BF696" i="2"/>
  <c r="T696" i="2"/>
  <c r="R696" i="2"/>
  <c r="P696" i="2"/>
  <c r="BI694" i="2"/>
  <c r="BH694" i="2"/>
  <c r="BG694" i="2"/>
  <c r="BF694" i="2"/>
  <c r="T694" i="2"/>
  <c r="R694" i="2"/>
  <c r="P694" i="2"/>
  <c r="BI691" i="2"/>
  <c r="BH691" i="2"/>
  <c r="BG691" i="2"/>
  <c r="BF691" i="2"/>
  <c r="T691" i="2"/>
  <c r="T690" i="2"/>
  <c r="R691" i="2"/>
  <c r="R690" i="2"/>
  <c r="P691" i="2"/>
  <c r="P690" i="2"/>
  <c r="BI688" i="2"/>
  <c r="BH688" i="2"/>
  <c r="BG688" i="2"/>
  <c r="BF688" i="2"/>
  <c r="T688" i="2"/>
  <c r="R688" i="2"/>
  <c r="P688" i="2"/>
  <c r="BI686" i="2"/>
  <c r="BH686" i="2"/>
  <c r="BG686" i="2"/>
  <c r="BF686" i="2"/>
  <c r="T686" i="2"/>
  <c r="R686" i="2"/>
  <c r="P686" i="2"/>
  <c r="BI684" i="2"/>
  <c r="BH684" i="2"/>
  <c r="BG684" i="2"/>
  <c r="BF684" i="2"/>
  <c r="T684" i="2"/>
  <c r="R684" i="2"/>
  <c r="P684" i="2"/>
  <c r="BI681" i="2"/>
  <c r="BH681" i="2"/>
  <c r="BG681" i="2"/>
  <c r="BF681" i="2"/>
  <c r="T681" i="2"/>
  <c r="R681" i="2"/>
  <c r="P681" i="2"/>
  <c r="BI679" i="2"/>
  <c r="BH679" i="2"/>
  <c r="BG679" i="2"/>
  <c r="BF679" i="2"/>
  <c r="T679" i="2"/>
  <c r="R679" i="2"/>
  <c r="P679" i="2"/>
  <c r="BI677" i="2"/>
  <c r="BH677" i="2"/>
  <c r="BG677" i="2"/>
  <c r="BF677" i="2"/>
  <c r="T677" i="2"/>
  <c r="R677" i="2"/>
  <c r="P677" i="2"/>
  <c r="BI672" i="2"/>
  <c r="BH672" i="2"/>
  <c r="BG672" i="2"/>
  <c r="BF672" i="2"/>
  <c r="T672" i="2"/>
  <c r="R672" i="2"/>
  <c r="P672" i="2"/>
  <c r="BI666" i="2"/>
  <c r="BH666" i="2"/>
  <c r="BG666" i="2"/>
  <c r="BF666" i="2"/>
  <c r="T666" i="2"/>
  <c r="R666" i="2"/>
  <c r="P666" i="2"/>
  <c r="BI664" i="2"/>
  <c r="BH664" i="2"/>
  <c r="BG664" i="2"/>
  <c r="BF664" i="2"/>
  <c r="T664" i="2"/>
  <c r="R664" i="2"/>
  <c r="P664" i="2"/>
  <c r="BI661" i="2"/>
  <c r="BH661" i="2"/>
  <c r="BG661" i="2"/>
  <c r="BF661" i="2"/>
  <c r="T661" i="2"/>
  <c r="R661" i="2"/>
  <c r="P661" i="2"/>
  <c r="BI659" i="2"/>
  <c r="BH659" i="2"/>
  <c r="BG659" i="2"/>
  <c r="BF659" i="2"/>
  <c r="T659" i="2"/>
  <c r="R659" i="2"/>
  <c r="P659" i="2"/>
  <c r="BI655" i="2"/>
  <c r="BH655" i="2"/>
  <c r="BG655" i="2"/>
  <c r="BF655" i="2"/>
  <c r="T655" i="2"/>
  <c r="R655" i="2"/>
  <c r="P655" i="2"/>
  <c r="BI649" i="2"/>
  <c r="BH649" i="2"/>
  <c r="BG649" i="2"/>
  <c r="BF649" i="2"/>
  <c r="T649" i="2"/>
  <c r="R649" i="2"/>
  <c r="P649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9" i="2"/>
  <c r="BH639" i="2"/>
  <c r="BG639" i="2"/>
  <c r="BF639" i="2"/>
  <c r="T639" i="2"/>
  <c r="R639" i="2"/>
  <c r="P639" i="2"/>
  <c r="BI638" i="2"/>
  <c r="BH638" i="2"/>
  <c r="BG638" i="2"/>
  <c r="BF638" i="2"/>
  <c r="T638" i="2"/>
  <c r="R638" i="2"/>
  <c r="P638" i="2"/>
  <c r="BI636" i="2"/>
  <c r="BH636" i="2"/>
  <c r="BG636" i="2"/>
  <c r="BF636" i="2"/>
  <c r="T636" i="2"/>
  <c r="R636" i="2"/>
  <c r="P636" i="2"/>
  <c r="BI635" i="2"/>
  <c r="BH635" i="2"/>
  <c r="BG635" i="2"/>
  <c r="BF635" i="2"/>
  <c r="T635" i="2"/>
  <c r="R635" i="2"/>
  <c r="P635" i="2"/>
  <c r="BI633" i="2"/>
  <c r="BH633" i="2"/>
  <c r="BG633" i="2"/>
  <c r="BF633" i="2"/>
  <c r="T633" i="2"/>
  <c r="R633" i="2"/>
  <c r="P633" i="2"/>
  <c r="BI632" i="2"/>
  <c r="BH632" i="2"/>
  <c r="BG632" i="2"/>
  <c r="BF632" i="2"/>
  <c r="T632" i="2"/>
  <c r="R632" i="2"/>
  <c r="P632" i="2"/>
  <c r="BI630" i="2"/>
  <c r="BH630" i="2"/>
  <c r="BG630" i="2"/>
  <c r="BF630" i="2"/>
  <c r="T630" i="2"/>
  <c r="R630" i="2"/>
  <c r="P630" i="2"/>
  <c r="BI627" i="2"/>
  <c r="BH627" i="2"/>
  <c r="BG627" i="2"/>
  <c r="BF627" i="2"/>
  <c r="T627" i="2"/>
  <c r="R627" i="2"/>
  <c r="P627" i="2"/>
  <c r="BI625" i="2"/>
  <c r="BH625" i="2"/>
  <c r="BG625" i="2"/>
  <c r="BF625" i="2"/>
  <c r="T625" i="2"/>
  <c r="R625" i="2"/>
  <c r="P625" i="2"/>
  <c r="BI621" i="2"/>
  <c r="BH621" i="2"/>
  <c r="BG621" i="2"/>
  <c r="BF621" i="2"/>
  <c r="T621" i="2"/>
  <c r="R621" i="2"/>
  <c r="P621" i="2"/>
  <c r="BI617" i="2"/>
  <c r="BH617" i="2"/>
  <c r="BG617" i="2"/>
  <c r="BF617" i="2"/>
  <c r="T617" i="2"/>
  <c r="R617" i="2"/>
  <c r="P617" i="2"/>
  <c r="BI605" i="2"/>
  <c r="BH605" i="2"/>
  <c r="BG605" i="2"/>
  <c r="BF605" i="2"/>
  <c r="T605" i="2"/>
  <c r="R605" i="2"/>
  <c r="P605" i="2"/>
  <c r="BI601" i="2"/>
  <c r="BH601" i="2"/>
  <c r="BG601" i="2"/>
  <c r="BF601" i="2"/>
  <c r="T601" i="2"/>
  <c r="R601" i="2"/>
  <c r="P601" i="2"/>
  <c r="BI599" i="2"/>
  <c r="BH599" i="2"/>
  <c r="BG599" i="2"/>
  <c r="BF599" i="2"/>
  <c r="T599" i="2"/>
  <c r="R599" i="2"/>
  <c r="P599" i="2"/>
  <c r="BI597" i="2"/>
  <c r="BH597" i="2"/>
  <c r="BG597" i="2"/>
  <c r="BF597" i="2"/>
  <c r="T597" i="2"/>
  <c r="R597" i="2"/>
  <c r="P597" i="2"/>
  <c r="BI594" i="2"/>
  <c r="BH594" i="2"/>
  <c r="BG594" i="2"/>
  <c r="BF594" i="2"/>
  <c r="T594" i="2"/>
  <c r="R594" i="2"/>
  <c r="P594" i="2"/>
  <c r="BI591" i="2"/>
  <c r="BH591" i="2"/>
  <c r="BG591" i="2"/>
  <c r="BF591" i="2"/>
  <c r="T591" i="2"/>
  <c r="R591" i="2"/>
  <c r="P591" i="2"/>
  <c r="BI589" i="2"/>
  <c r="BH589" i="2"/>
  <c r="BG589" i="2"/>
  <c r="BF589" i="2"/>
  <c r="T589" i="2"/>
  <c r="R589" i="2"/>
  <c r="P589" i="2"/>
  <c r="BI587" i="2"/>
  <c r="BH587" i="2"/>
  <c r="BG587" i="2"/>
  <c r="BF587" i="2"/>
  <c r="T587" i="2"/>
  <c r="R587" i="2"/>
  <c r="P587" i="2"/>
  <c r="BI584" i="2"/>
  <c r="BH584" i="2"/>
  <c r="BG584" i="2"/>
  <c r="BF584" i="2"/>
  <c r="T584" i="2"/>
  <c r="R584" i="2"/>
  <c r="P584" i="2"/>
  <c r="BI582" i="2"/>
  <c r="BH582" i="2"/>
  <c r="BG582" i="2"/>
  <c r="BF582" i="2"/>
  <c r="T582" i="2"/>
  <c r="R582" i="2"/>
  <c r="P582" i="2"/>
  <c r="BI580" i="2"/>
  <c r="BH580" i="2"/>
  <c r="BG580" i="2"/>
  <c r="BF580" i="2"/>
  <c r="T580" i="2"/>
  <c r="R580" i="2"/>
  <c r="P580" i="2"/>
  <c r="BI573" i="2"/>
  <c r="BH573" i="2"/>
  <c r="BG573" i="2"/>
  <c r="BF573" i="2"/>
  <c r="T573" i="2"/>
  <c r="R573" i="2"/>
  <c r="P573" i="2"/>
  <c r="BI546" i="2"/>
  <c r="BH546" i="2"/>
  <c r="BG546" i="2"/>
  <c r="BF546" i="2"/>
  <c r="T546" i="2"/>
  <c r="R546" i="2"/>
  <c r="P546" i="2"/>
  <c r="BI539" i="2"/>
  <c r="BH539" i="2"/>
  <c r="BG539" i="2"/>
  <c r="BF539" i="2"/>
  <c r="T539" i="2"/>
  <c r="R539" i="2"/>
  <c r="P539" i="2"/>
  <c r="BI535" i="2"/>
  <c r="BH535" i="2"/>
  <c r="BG535" i="2"/>
  <c r="BF535" i="2"/>
  <c r="T535" i="2"/>
  <c r="R535" i="2"/>
  <c r="P535" i="2"/>
  <c r="BI534" i="2"/>
  <c r="BH534" i="2"/>
  <c r="BG534" i="2"/>
  <c r="BF534" i="2"/>
  <c r="T534" i="2"/>
  <c r="R534" i="2"/>
  <c r="P534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7" i="2"/>
  <c r="BH507" i="2"/>
  <c r="BG507" i="2"/>
  <c r="BF507" i="2"/>
  <c r="T507" i="2"/>
  <c r="R507" i="2"/>
  <c r="P507" i="2"/>
  <c r="BI506" i="2"/>
  <c r="BH506" i="2"/>
  <c r="BG506" i="2"/>
  <c r="BF506" i="2"/>
  <c r="T506" i="2"/>
  <c r="R506" i="2"/>
  <c r="P506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497" i="2"/>
  <c r="BH497" i="2"/>
  <c r="BG497" i="2"/>
  <c r="BF497" i="2"/>
  <c r="T497" i="2"/>
  <c r="R497" i="2"/>
  <c r="P497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69" i="2"/>
  <c r="BH469" i="2"/>
  <c r="BG469" i="2"/>
  <c r="BF469" i="2"/>
  <c r="T469" i="2"/>
  <c r="R469" i="2"/>
  <c r="P469" i="2"/>
  <c r="BI465" i="2"/>
  <c r="BH465" i="2"/>
  <c r="BG465" i="2"/>
  <c r="BF465" i="2"/>
  <c r="T465" i="2"/>
  <c r="R465" i="2"/>
  <c r="P465" i="2"/>
  <c r="BI461" i="2"/>
  <c r="BH461" i="2"/>
  <c r="BG461" i="2"/>
  <c r="BF461" i="2"/>
  <c r="T461" i="2"/>
  <c r="R461" i="2"/>
  <c r="P461" i="2"/>
  <c r="BI458" i="2"/>
  <c r="BH458" i="2"/>
  <c r="BG458" i="2"/>
  <c r="BF458" i="2"/>
  <c r="T458" i="2"/>
  <c r="R458" i="2"/>
  <c r="P458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0" i="2"/>
  <c r="BH440" i="2"/>
  <c r="BG440" i="2"/>
  <c r="BF440" i="2"/>
  <c r="T440" i="2"/>
  <c r="R440" i="2"/>
  <c r="P440" i="2"/>
  <c r="BI436" i="2"/>
  <c r="BH436" i="2"/>
  <c r="BG436" i="2"/>
  <c r="BF436" i="2"/>
  <c r="T436" i="2"/>
  <c r="R436" i="2"/>
  <c r="P436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6" i="2"/>
  <c r="BH406" i="2"/>
  <c r="BG406" i="2"/>
  <c r="BF406" i="2"/>
  <c r="T406" i="2"/>
  <c r="R406" i="2"/>
  <c r="P406" i="2"/>
  <c r="BI402" i="2"/>
  <c r="BH402" i="2"/>
  <c r="BG402" i="2"/>
  <c r="BF402" i="2"/>
  <c r="T402" i="2"/>
  <c r="R402" i="2"/>
  <c r="P402" i="2"/>
  <c r="BI398" i="2"/>
  <c r="BH398" i="2"/>
  <c r="BG398" i="2"/>
  <c r="BF398" i="2"/>
  <c r="T398" i="2"/>
  <c r="R398" i="2"/>
  <c r="P398" i="2"/>
  <c r="BI394" i="2"/>
  <c r="BH394" i="2"/>
  <c r="BG394" i="2"/>
  <c r="BF394" i="2"/>
  <c r="T394" i="2"/>
  <c r="R394" i="2"/>
  <c r="P394" i="2"/>
  <c r="BI387" i="2"/>
  <c r="BH387" i="2"/>
  <c r="BG387" i="2"/>
  <c r="BF387" i="2"/>
  <c r="T387" i="2"/>
  <c r="R387" i="2"/>
  <c r="P387" i="2"/>
  <c r="BI380" i="2"/>
  <c r="BH380" i="2"/>
  <c r="BG380" i="2"/>
  <c r="BF380" i="2"/>
  <c r="T380" i="2"/>
  <c r="R380" i="2"/>
  <c r="P380" i="2"/>
  <c r="BI376" i="2"/>
  <c r="BH376" i="2"/>
  <c r="BG376" i="2"/>
  <c r="BF376" i="2"/>
  <c r="T376" i="2"/>
  <c r="R376" i="2"/>
  <c r="P376" i="2"/>
  <c r="BI372" i="2"/>
  <c r="BH372" i="2"/>
  <c r="BG372" i="2"/>
  <c r="BF372" i="2"/>
  <c r="T372" i="2"/>
  <c r="R372" i="2"/>
  <c r="P372" i="2"/>
  <c r="BI368" i="2"/>
  <c r="BH368" i="2"/>
  <c r="BG368" i="2"/>
  <c r="BF368" i="2"/>
  <c r="T368" i="2"/>
  <c r="R368" i="2"/>
  <c r="P368" i="2"/>
  <c r="BI361" i="2"/>
  <c r="BH361" i="2"/>
  <c r="BG361" i="2"/>
  <c r="BF361" i="2"/>
  <c r="T361" i="2"/>
  <c r="R361" i="2"/>
  <c r="P361" i="2"/>
  <c r="BI352" i="2"/>
  <c r="BH352" i="2"/>
  <c r="BG352" i="2"/>
  <c r="BF352" i="2"/>
  <c r="T352" i="2"/>
  <c r="R352" i="2"/>
  <c r="P352" i="2"/>
  <c r="BI348" i="2"/>
  <c r="BH348" i="2"/>
  <c r="BG348" i="2"/>
  <c r="BF348" i="2"/>
  <c r="T348" i="2"/>
  <c r="R348" i="2"/>
  <c r="P348" i="2"/>
  <c r="BI339" i="2"/>
  <c r="BH339" i="2"/>
  <c r="BG339" i="2"/>
  <c r="BF339" i="2"/>
  <c r="T339" i="2"/>
  <c r="R339" i="2"/>
  <c r="P339" i="2"/>
  <c r="BI335" i="2"/>
  <c r="BH335" i="2"/>
  <c r="BG335" i="2"/>
  <c r="BF335" i="2"/>
  <c r="T335" i="2"/>
  <c r="R335" i="2"/>
  <c r="P335" i="2"/>
  <c r="BI331" i="2"/>
  <c r="BH331" i="2"/>
  <c r="BG331" i="2"/>
  <c r="BF331" i="2"/>
  <c r="T331" i="2"/>
  <c r="R331" i="2"/>
  <c r="P331" i="2"/>
  <c r="BI327" i="2"/>
  <c r="BH327" i="2"/>
  <c r="BG327" i="2"/>
  <c r="BF327" i="2"/>
  <c r="T327" i="2"/>
  <c r="R327" i="2"/>
  <c r="P327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1" i="2"/>
  <c r="BH311" i="2"/>
  <c r="BG311" i="2"/>
  <c r="BF311" i="2"/>
  <c r="T311" i="2"/>
  <c r="R311" i="2"/>
  <c r="P311" i="2"/>
  <c r="BI305" i="2"/>
  <c r="BH305" i="2"/>
  <c r="BG305" i="2"/>
  <c r="BF305" i="2"/>
  <c r="T305" i="2"/>
  <c r="R305" i="2"/>
  <c r="P305" i="2"/>
  <c r="BI300" i="2"/>
  <c r="BH300" i="2"/>
  <c r="BG300" i="2"/>
  <c r="BF300" i="2"/>
  <c r="T300" i="2"/>
  <c r="R300" i="2"/>
  <c r="P300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4" i="2"/>
  <c r="BH244" i="2"/>
  <c r="BG244" i="2"/>
  <c r="BF244" i="2"/>
  <c r="T244" i="2"/>
  <c r="R244" i="2"/>
  <c r="P244" i="2"/>
  <c r="BI232" i="2"/>
  <c r="BH232" i="2"/>
  <c r="BG232" i="2"/>
  <c r="BF232" i="2"/>
  <c r="T232" i="2"/>
  <c r="R232" i="2"/>
  <c r="P232" i="2"/>
  <c r="BI223" i="2"/>
  <c r="BH223" i="2"/>
  <c r="BG223" i="2"/>
  <c r="BF223" i="2"/>
  <c r="T223" i="2"/>
  <c r="R223" i="2"/>
  <c r="P223" i="2"/>
  <c r="BI219" i="2"/>
  <c r="BH219" i="2"/>
  <c r="BG219" i="2"/>
  <c r="BF219" i="2"/>
  <c r="T219" i="2"/>
  <c r="R219" i="2"/>
  <c r="P219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3" i="2"/>
  <c r="BH183" i="2"/>
  <c r="BG183" i="2"/>
  <c r="BF183" i="2"/>
  <c r="T183" i="2"/>
  <c r="R183" i="2"/>
  <c r="P183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65" i="2"/>
  <c r="BH165" i="2"/>
  <c r="BG165" i="2"/>
  <c r="BF165" i="2"/>
  <c r="T165" i="2"/>
  <c r="R165" i="2"/>
  <c r="P165" i="2"/>
  <c r="BI153" i="2"/>
  <c r="BH153" i="2"/>
  <c r="BG153" i="2"/>
  <c r="BF153" i="2"/>
  <c r="T153" i="2"/>
  <c r="R153" i="2"/>
  <c r="P153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26" i="2"/>
  <c r="BH126" i="2"/>
  <c r="BG126" i="2"/>
  <c r="BF126" i="2"/>
  <c r="T126" i="2"/>
  <c r="R126" i="2"/>
  <c r="P126" i="2"/>
  <c r="BI121" i="2"/>
  <c r="BH121" i="2"/>
  <c r="BG121" i="2"/>
  <c r="BF121" i="2"/>
  <c r="T121" i="2"/>
  <c r="R121" i="2"/>
  <c r="P121" i="2"/>
  <c r="BI116" i="2"/>
  <c r="BH116" i="2"/>
  <c r="BG116" i="2"/>
  <c r="BF116" i="2"/>
  <c r="T116" i="2"/>
  <c r="R116" i="2"/>
  <c r="P116" i="2"/>
  <c r="BI104" i="2"/>
  <c r="BH104" i="2"/>
  <c r="BG104" i="2"/>
  <c r="BF104" i="2"/>
  <c r="T104" i="2"/>
  <c r="R104" i="2"/>
  <c r="P104" i="2"/>
  <c r="BI97" i="2"/>
  <c r="BH97" i="2"/>
  <c r="BG97" i="2"/>
  <c r="BF97" i="2"/>
  <c r="T97" i="2"/>
  <c r="R97" i="2"/>
  <c r="P97" i="2"/>
  <c r="BI93" i="2"/>
  <c r="F37" i="2" s="1"/>
  <c r="BH93" i="2"/>
  <c r="BG93" i="2"/>
  <c r="F35" i="2" s="1"/>
  <c r="BF93" i="2"/>
  <c r="T93" i="2"/>
  <c r="R93" i="2"/>
  <c r="P93" i="2"/>
  <c r="J87" i="2"/>
  <c r="J86" i="2"/>
  <c r="F86" i="2"/>
  <c r="F84" i="2"/>
  <c r="E82" i="2"/>
  <c r="J55" i="2"/>
  <c r="J54" i="2"/>
  <c r="F54" i="2"/>
  <c r="F52" i="2"/>
  <c r="E50" i="2"/>
  <c r="J18" i="2"/>
  <c r="E18" i="2"/>
  <c r="F55" i="2" s="1"/>
  <c r="J17" i="2"/>
  <c r="J12" i="2"/>
  <c r="J84" i="2" s="1"/>
  <c r="E7" i="2"/>
  <c r="E48" i="2" s="1"/>
  <c r="L50" i="1"/>
  <c r="AM50" i="1"/>
  <c r="AM49" i="1"/>
  <c r="L49" i="1"/>
  <c r="AM47" i="1"/>
  <c r="L47" i="1"/>
  <c r="L45" i="1"/>
  <c r="L44" i="1"/>
  <c r="BK591" i="2"/>
  <c r="BK140" i="2"/>
  <c r="J142" i="3"/>
  <c r="J104" i="3"/>
  <c r="BK539" i="2"/>
  <c r="BK501" i="2"/>
  <c r="J108" i="3"/>
  <c r="BK148" i="3"/>
  <c r="BK171" i="3"/>
  <c r="BK641" i="2"/>
  <c r="J694" i="2"/>
  <c r="J639" i="2"/>
  <c r="J584" i="2"/>
  <c r="BK412" i="2"/>
  <c r="J290" i="2"/>
  <c r="J461" i="2"/>
  <c r="BK530" i="2"/>
  <c r="BK96" i="4"/>
  <c r="J219" i="2"/>
  <c r="BK398" i="2"/>
  <c r="J484" i="2"/>
  <c r="J387" i="2"/>
  <c r="J136" i="3"/>
  <c r="J137" i="3"/>
  <c r="J107" i="3"/>
  <c r="BK89" i="4"/>
  <c r="J638" i="2"/>
  <c r="J483" i="2"/>
  <c r="J416" i="2"/>
  <c r="BK527" i="2"/>
  <c r="J410" i="2"/>
  <c r="BK104" i="3"/>
  <c r="J188" i="3"/>
  <c r="BK89" i="3"/>
  <c r="BK185" i="3"/>
  <c r="J89" i="4"/>
  <c r="J591" i="2"/>
  <c r="J196" i="2"/>
  <c r="J492" i="2"/>
  <c r="J672" i="2"/>
  <c r="BK587" i="2"/>
  <c r="BK257" i="2"/>
  <c r="J376" i="2"/>
  <c r="BK406" i="2"/>
  <c r="J249" i="2"/>
  <c r="BK232" i="2"/>
  <c r="J172" i="3"/>
  <c r="BK124" i="3"/>
  <c r="BK644" i="2"/>
  <c r="J402" i="2"/>
  <c r="J265" i="2"/>
  <c r="BK335" i="2"/>
  <c r="BK129" i="3"/>
  <c r="J149" i="3"/>
  <c r="J209" i="3"/>
  <c r="BK376" i="2"/>
  <c r="J440" i="2"/>
  <c r="BK428" i="2"/>
  <c r="BK418" i="2"/>
  <c r="BK132" i="3"/>
  <c r="BK136" i="3"/>
  <c r="BK86" i="4"/>
  <c r="J617" i="2"/>
  <c r="BK348" i="2"/>
  <c r="J89" i="3"/>
  <c r="J146" i="3"/>
  <c r="BK702" i="2"/>
  <c r="BK231" i="3"/>
  <c r="BK387" i="2"/>
  <c r="J677" i="2"/>
  <c r="J398" i="2"/>
  <c r="BK183" i="2"/>
  <c r="J176" i="3"/>
  <c r="BK197" i="3"/>
  <c r="BK632" i="2"/>
  <c r="BK594" i="2"/>
  <c r="BK469" i="2"/>
  <c r="J711" i="2"/>
  <c r="J91" i="3"/>
  <c r="J128" i="3"/>
  <c r="J94" i="4"/>
  <c r="J700" i="2"/>
  <c r="J335" i="2"/>
  <c r="J659" i="2"/>
  <c r="J455" i="2"/>
  <c r="BK208" i="2"/>
  <c r="BK223" i="2"/>
  <c r="BK126" i="2"/>
  <c r="J497" i="2"/>
  <c r="J641" i="2"/>
  <c r="BK139" i="3"/>
  <c r="J174" i="3"/>
  <c r="BK638" i="2"/>
  <c r="J203" i="2"/>
  <c r="J661" i="2"/>
  <c r="J539" i="2"/>
  <c r="J487" i="2"/>
  <c r="J315" i="2"/>
  <c r="J121" i="3"/>
  <c r="J129" i="3"/>
  <c r="BK205" i="2"/>
  <c r="BK711" i="2"/>
  <c r="J223" i="3"/>
  <c r="J215" i="3"/>
  <c r="BK244" i="2"/>
  <c r="J352" i="2"/>
  <c r="BK473" i="2"/>
  <c r="BK120" i="3"/>
  <c r="J458" i="2"/>
  <c r="J212" i="2"/>
  <c r="J165" i="3"/>
  <c r="J625" i="2"/>
  <c r="BK327" i="2"/>
  <c r="J486" i="2"/>
  <c r="J185" i="3"/>
  <c r="BK144" i="3"/>
  <c r="BK207" i="3"/>
  <c r="J605" i="2"/>
  <c r="J272" i="2"/>
  <c r="BK137" i="3"/>
  <c r="J135" i="3"/>
  <c r="BK165" i="3"/>
  <c r="BK664" i="2"/>
  <c r="BK279" i="2"/>
  <c r="BK212" i="2"/>
  <c r="J283" i="2"/>
  <c r="BK168" i="3"/>
  <c r="J102" i="3"/>
  <c r="F34" i="2"/>
  <c r="J655" i="2"/>
  <c r="J482" i="2"/>
  <c r="J97" i="3"/>
  <c r="BK94" i="4"/>
  <c r="BK589" i="2"/>
  <c r="BK497" i="2"/>
  <c r="BK99" i="3"/>
  <c r="BK228" i="3"/>
  <c r="BK182" i="3"/>
  <c r="BK700" i="2"/>
  <c r="BK196" i="2"/>
  <c r="J644" i="2"/>
  <c r="BK455" i="2"/>
  <c r="J192" i="3"/>
  <c r="BK157" i="3"/>
  <c r="BK546" i="2"/>
  <c r="J327" i="2"/>
  <c r="BK323" i="2"/>
  <c r="BK144" i="2"/>
  <c r="J231" i="3"/>
  <c r="BK635" i="2"/>
  <c r="J490" i="2"/>
  <c r="J225" i="3"/>
  <c r="J201" i="3"/>
  <c r="BK691" i="2"/>
  <c r="BK174" i="2"/>
  <c r="J219" i="3"/>
  <c r="BK128" i="3"/>
  <c r="J105" i="3"/>
  <c r="J244" i="2"/>
  <c r="BK492" i="2"/>
  <c r="BK199" i="3"/>
  <c r="J211" i="3"/>
  <c r="J93" i="3"/>
  <c r="J684" i="2"/>
  <c r="BK601" i="2"/>
  <c r="J261" i="2"/>
  <c r="J159" i="3"/>
  <c r="BK135" i="2"/>
  <c r="J635" i="2"/>
  <c r="BK686" i="2"/>
  <c r="J621" i="2"/>
  <c r="J589" i="2"/>
  <c r="J368" i="2"/>
  <c r="BK97" i="2"/>
  <c r="J144" i="2"/>
  <c r="BK192" i="2"/>
  <c r="BK431" i="2"/>
  <c r="BK95" i="3"/>
  <c r="J436" i="2"/>
  <c r="BK305" i="2"/>
  <c r="J599" i="2"/>
  <c r="J232" i="2"/>
  <c r="J475" i="2"/>
  <c r="BK93" i="3"/>
  <c r="J110" i="3"/>
  <c r="BK573" i="2"/>
  <c r="BK93" i="2"/>
  <c r="BK480" i="2"/>
  <c r="J227" i="3"/>
  <c r="J118" i="3"/>
  <c r="J140" i="2"/>
  <c r="BK509" i="2"/>
  <c r="J331" i="2"/>
  <c r="BK192" i="3"/>
  <c r="BK133" i="3"/>
  <c r="BK504" i="2"/>
  <c r="BK213" i="3"/>
  <c r="BK597" i="2"/>
  <c r="J126" i="2"/>
  <c r="BK672" i="2"/>
  <c r="BK639" i="2"/>
  <c r="J412" i="2"/>
  <c r="BK188" i="3"/>
  <c r="J124" i="3"/>
  <c r="BK625" i="2"/>
  <c r="J34" i="2"/>
  <c r="J573" i="2"/>
  <c r="BK311" i="2"/>
  <c r="BK195" i="3"/>
  <c r="BK83" i="3"/>
  <c r="J664" i="2"/>
  <c r="J630" i="2"/>
  <c r="BK174" i="3"/>
  <c r="J195" i="3"/>
  <c r="BK135" i="3"/>
  <c r="BK633" i="2"/>
  <c r="BK659" i="2"/>
  <c r="BK666" i="2"/>
  <c r="J546" i="2"/>
  <c r="J323" i="2"/>
  <c r="BK352" i="2"/>
  <c r="BK290" i="2"/>
  <c r="AS54" i="1"/>
  <c r="BK507" i="2"/>
  <c r="J502" i="2"/>
  <c r="BK465" i="2"/>
  <c r="J431" i="2"/>
  <c r="BK319" i="2"/>
  <c r="BK121" i="3"/>
  <c r="BK146" i="3"/>
  <c r="J178" i="3"/>
  <c r="J125" i="3"/>
  <c r="BK219" i="3"/>
  <c r="J148" i="3"/>
  <c r="BK125" i="3"/>
  <c r="J230" i="3"/>
  <c r="J163" i="3"/>
  <c r="J213" i="3"/>
  <c r="J193" i="3"/>
  <c r="J120" i="3"/>
  <c r="J197" i="3"/>
  <c r="J151" i="3"/>
  <c r="BK113" i="3"/>
  <c r="J85" i="3"/>
  <c r="J156" i="3"/>
  <c r="BK117" i="3"/>
  <c r="BK172" i="3"/>
  <c r="BK97" i="3"/>
  <c r="J221" i="3"/>
  <c r="BK186" i="3"/>
  <c r="J143" i="3"/>
  <c r="BK176" i="3"/>
  <c r="BK221" i="3"/>
  <c r="BK123" i="3"/>
  <c r="J688" i="2"/>
  <c r="J666" i="2"/>
  <c r="BK416" i="2"/>
  <c r="J305" i="2"/>
  <c r="BK493" i="2"/>
  <c r="BK85" i="3"/>
  <c r="BK159" i="3"/>
  <c r="J87" i="3"/>
  <c r="BK108" i="3"/>
  <c r="BK688" i="2"/>
  <c r="BK630" i="2"/>
  <c r="BK535" i="2"/>
  <c r="J192" i="2"/>
  <c r="J339" i="2"/>
  <c r="J480" i="2"/>
  <c r="BK203" i="3"/>
  <c r="BK107" i="3"/>
  <c r="J190" i="3"/>
  <c r="BK101" i="3"/>
  <c r="BK225" i="3"/>
  <c r="J92" i="4"/>
  <c r="BK605" i="2"/>
  <c r="J394" i="2"/>
  <c r="BK292" i="2"/>
  <c r="J636" i="2"/>
  <c r="BK580" i="2"/>
  <c r="J319" i="2"/>
  <c r="J183" i="2"/>
  <c r="J527" i="2"/>
  <c r="BK153" i="2"/>
  <c r="J104" i="2"/>
  <c r="J131" i="3"/>
  <c r="BK167" i="3"/>
  <c r="BK163" i="3"/>
  <c r="BK679" i="2"/>
  <c r="BK482" i="2"/>
  <c r="BK361" i="2"/>
  <c r="J501" i="2"/>
  <c r="J493" i="2"/>
  <c r="BK227" i="3"/>
  <c r="BK205" i="3"/>
  <c r="J116" i="3"/>
  <c r="J205" i="2"/>
  <c r="J418" i="2"/>
  <c r="BK489" i="2"/>
  <c r="BK506" i="2"/>
  <c r="J183" i="3"/>
  <c r="BK93" i="4"/>
  <c r="BK453" i="2"/>
  <c r="BK201" i="3"/>
  <c r="J649" i="2"/>
  <c r="J582" i="2"/>
  <c r="BK170" i="3"/>
  <c r="J292" i="2"/>
  <c r="BK627" i="2"/>
  <c r="J504" i="2"/>
  <c r="J186" i="3"/>
  <c r="BK698" i="2"/>
  <c r="BK584" i="2"/>
  <c r="BK134" i="3"/>
  <c r="J698" i="2"/>
  <c r="J686" i="2"/>
  <c r="J597" i="2"/>
  <c r="BK286" i="2"/>
  <c r="BK300" i="2"/>
  <c r="BK315" i="2"/>
  <c r="BK372" i="2"/>
  <c r="J153" i="2"/>
  <c r="J286" i="2"/>
  <c r="J167" i="3"/>
  <c r="J696" i="2"/>
  <c r="J300" i="2"/>
  <c r="J223" i="2"/>
  <c r="J182" i="3"/>
  <c r="J348" i="2"/>
  <c r="BK178" i="2"/>
  <c r="J524" i="2"/>
  <c r="BK149" i="3"/>
  <c r="BK97" i="4"/>
  <c r="J135" i="2"/>
  <c r="BK193" i="3"/>
  <c r="J139" i="3"/>
  <c r="BK105" i="3"/>
  <c r="J93" i="4"/>
  <c r="BK487" i="2"/>
  <c r="BK223" i="3"/>
  <c r="J681" i="2"/>
  <c r="BK475" i="2"/>
  <c r="J199" i="3"/>
  <c r="J165" i="2"/>
  <c r="BK249" i="2"/>
  <c r="BK156" i="3"/>
  <c r="BK102" i="3"/>
  <c r="J178" i="2"/>
  <c r="BK402" i="2"/>
  <c r="J83" i="3"/>
  <c r="J679" i="2"/>
  <c r="J707" i="2"/>
  <c r="J633" i="2"/>
  <c r="BK458" i="2"/>
  <c r="BK165" i="2"/>
  <c r="J465" i="2"/>
  <c r="BK92" i="4"/>
  <c r="BK436" i="2"/>
  <c r="BK203" i="2"/>
  <c r="J506" i="2"/>
  <c r="BK486" i="2"/>
  <c r="BK178" i="3"/>
  <c r="J127" i="3"/>
  <c r="J205" i="3"/>
  <c r="BK88" i="4"/>
  <c r="BK655" i="2"/>
  <c r="J601" i="2"/>
  <c r="BK582" i="2"/>
  <c r="BK339" i="2"/>
  <c r="BK317" i="2"/>
  <c r="BK425" i="2"/>
  <c r="BK461" i="2"/>
  <c r="J208" i="2"/>
  <c r="BK217" i="3"/>
  <c r="BK142" i="3"/>
  <c r="BK114" i="3"/>
  <c r="J154" i="3"/>
  <c r="J117" i="3"/>
  <c r="J95" i="3"/>
  <c r="BK681" i="2"/>
  <c r="BK531" i="2"/>
  <c r="BK121" i="2"/>
  <c r="BK490" i="2"/>
  <c r="J702" i="2"/>
  <c r="BK617" i="2"/>
  <c r="BK484" i="2"/>
  <c r="J406" i="2"/>
  <c r="J507" i="2"/>
  <c r="J469" i="2"/>
  <c r="BK512" i="2"/>
  <c r="BK209" i="3"/>
  <c r="BK151" i="3"/>
  <c r="BK230" i="3"/>
  <c r="J141" i="3"/>
  <c r="J632" i="2"/>
  <c r="J587" i="2"/>
  <c r="BK253" i="2"/>
  <c r="J473" i="2"/>
  <c r="BK524" i="2"/>
  <c r="BK161" i="3"/>
  <c r="J101" i="3"/>
  <c r="BK91" i="3"/>
  <c r="J97" i="4"/>
  <c r="J311" i="2"/>
  <c r="J279" i="2"/>
  <c r="BK502" i="2"/>
  <c r="BK219" i="2"/>
  <c r="BK451" i="2"/>
  <c r="J157" i="3"/>
  <c r="J168" i="3"/>
  <c r="J111" i="3"/>
  <c r="BK684" i="2"/>
  <c r="J180" i="3"/>
  <c r="J144" i="3"/>
  <c r="BK636" i="2"/>
  <c r="BK110" i="3"/>
  <c r="J96" i="4"/>
  <c r="BK380" i="2"/>
  <c r="J116" i="2"/>
  <c r="BK211" i="3"/>
  <c r="BK483" i="2"/>
  <c r="J534" i="2"/>
  <c r="J451" i="2"/>
  <c r="J428" i="2"/>
  <c r="BK116" i="2"/>
  <c r="BK707" i="2"/>
  <c r="BK261" i="2"/>
  <c r="BK141" i="3"/>
  <c r="BK111" i="3"/>
  <c r="BK180" i="3"/>
  <c r="J171" i="3"/>
  <c r="BK677" i="2"/>
  <c r="J594" i="2"/>
  <c r="BK410" i="2"/>
  <c r="J253" i="2"/>
  <c r="J257" i="2"/>
  <c r="BK143" i="3"/>
  <c r="BK215" i="3"/>
  <c r="J132" i="3"/>
  <c r="J217" i="3"/>
  <c r="J134" i="3"/>
  <c r="BK694" i="2"/>
  <c r="J580" i="2"/>
  <c r="J380" i="2"/>
  <c r="F36" i="2"/>
  <c r="BK87" i="3"/>
  <c r="J174" i="2"/>
  <c r="J361" i="2"/>
  <c r="BK154" i="3"/>
  <c r="BK116" i="3"/>
  <c r="BK283" i="2"/>
  <c r="J133" i="3"/>
  <c r="BK649" i="2"/>
  <c r="J535" i="2"/>
  <c r="J275" i="2"/>
  <c r="BK104" i="2"/>
  <c r="BK140" i="3"/>
  <c r="J97" i="2"/>
  <c r="J512" i="2"/>
  <c r="BK127" i="3"/>
  <c r="BK183" i="3"/>
  <c r="J99" i="3"/>
  <c r="BK696" i="2"/>
  <c r="BK621" i="2"/>
  <c r="J453" i="2"/>
  <c r="BK275" i="2"/>
  <c r="BK534" i="2"/>
  <c r="J509" i="2"/>
  <c r="BK118" i="3"/>
  <c r="J123" i="3"/>
  <c r="J170" i="3"/>
  <c r="BK190" i="3"/>
  <c r="J161" i="3"/>
  <c r="BK661" i="2"/>
  <c r="J288" i="2"/>
  <c r="J121" i="2"/>
  <c r="J691" i="2"/>
  <c r="J627" i="2"/>
  <c r="J425" i="2"/>
  <c r="J93" i="2"/>
  <c r="BK272" i="2"/>
  <c r="J489" i="2"/>
  <c r="J372" i="2"/>
  <c r="BK131" i="3"/>
  <c r="J228" i="3"/>
  <c r="J207" i="3"/>
  <c r="J86" i="4"/>
  <c r="BE86" i="4" s="1"/>
  <c r="BK599" i="2"/>
  <c r="BK440" i="2"/>
  <c r="BK331" i="2"/>
  <c r="BK394" i="2"/>
  <c r="J113" i="3"/>
  <c r="J140" i="3"/>
  <c r="J317" i="2"/>
  <c r="BK265" i="2"/>
  <c r="J530" i="2"/>
  <c r="BK288" i="2"/>
  <c r="J531" i="2"/>
  <c r="BK368" i="2"/>
  <c r="J114" i="3"/>
  <c r="J203" i="3"/>
  <c r="BK91" i="4" l="1"/>
  <c r="J91" i="4" s="1"/>
  <c r="J62" i="4" s="1"/>
  <c r="P91" i="4"/>
  <c r="T91" i="4"/>
  <c r="R508" i="2"/>
  <c r="T693" i="2"/>
  <c r="P508" i="2"/>
  <c r="P693" i="2"/>
  <c r="BK299" i="2"/>
  <c r="J299" i="2"/>
  <c r="J62" i="2"/>
  <c r="R310" i="2"/>
  <c r="BK671" i="2"/>
  <c r="J671" i="2"/>
  <c r="J67" i="2" s="1"/>
  <c r="T82" i="3"/>
  <c r="T92" i="2"/>
  <c r="BK310" i="2"/>
  <c r="J310" i="2"/>
  <c r="J63" i="2"/>
  <c r="R468" i="2"/>
  <c r="P706" i="2"/>
  <c r="R92" i="2"/>
  <c r="R91" i="2" s="1"/>
  <c r="R90" i="2" s="1"/>
  <c r="BK468" i="2"/>
  <c r="J468" i="2"/>
  <c r="J65" i="2" s="1"/>
  <c r="P153" i="3"/>
  <c r="T508" i="2"/>
  <c r="R693" i="2"/>
  <c r="R82" i="3"/>
  <c r="R318" i="2"/>
  <c r="BK82" i="3"/>
  <c r="J82" i="3" s="1"/>
  <c r="J60" i="3" s="1"/>
  <c r="P92" i="2"/>
  <c r="T299" i="2"/>
  <c r="P468" i="2"/>
  <c r="BK693" i="2"/>
  <c r="J693" i="2"/>
  <c r="J69" i="2" s="1"/>
  <c r="BK508" i="2"/>
  <c r="J508" i="2" s="1"/>
  <c r="J66" i="2" s="1"/>
  <c r="P299" i="2"/>
  <c r="P310" i="2"/>
  <c r="T468" i="2"/>
  <c r="BK706" i="2"/>
  <c r="J706" i="2"/>
  <c r="J70" i="2"/>
  <c r="R153" i="3"/>
  <c r="BK92" i="2"/>
  <c r="J92" i="2"/>
  <c r="J61" i="2" s="1"/>
  <c r="R299" i="2"/>
  <c r="T310" i="2"/>
  <c r="R671" i="2"/>
  <c r="T706" i="2"/>
  <c r="BK318" i="2"/>
  <c r="J318" i="2"/>
  <c r="J64" i="2" s="1"/>
  <c r="T671" i="2"/>
  <c r="BK153" i="3"/>
  <c r="J153" i="3" s="1"/>
  <c r="J61" i="3" s="1"/>
  <c r="T318" i="2"/>
  <c r="P82" i="3"/>
  <c r="P81" i="3"/>
  <c r="AU56" i="1"/>
  <c r="BK85" i="4"/>
  <c r="R85" i="4"/>
  <c r="T85" i="4"/>
  <c r="BK95" i="4"/>
  <c r="J95" i="4" s="1"/>
  <c r="J63" i="4" s="1"/>
  <c r="P95" i="4"/>
  <c r="R95" i="4"/>
  <c r="P318" i="2"/>
  <c r="P671" i="2"/>
  <c r="R706" i="2"/>
  <c r="T153" i="3"/>
  <c r="P85" i="4"/>
  <c r="T95" i="4"/>
  <c r="BK690" i="2"/>
  <c r="J690" i="2" s="1"/>
  <c r="J68" i="2" s="1"/>
  <c r="E48" i="4"/>
  <c r="BE88" i="4"/>
  <c r="BE89" i="4"/>
  <c r="BE92" i="4"/>
  <c r="BE96" i="4"/>
  <c r="BE97" i="4"/>
  <c r="F80" i="4"/>
  <c r="BE93" i="4"/>
  <c r="BE94" i="4"/>
  <c r="J52" i="4"/>
  <c r="F55" i="3"/>
  <c r="BE85" i="3"/>
  <c r="BE93" i="3"/>
  <c r="BE97" i="3"/>
  <c r="BE114" i="3"/>
  <c r="BE156" i="3"/>
  <c r="BE190" i="3"/>
  <c r="BE201" i="3"/>
  <c r="BE217" i="3"/>
  <c r="BE111" i="3"/>
  <c r="BE172" i="3"/>
  <c r="BE225" i="3"/>
  <c r="BE228" i="3"/>
  <c r="E71" i="3"/>
  <c r="BE102" i="3"/>
  <c r="BE127" i="3"/>
  <c r="BE135" i="3"/>
  <c r="BE183" i="3"/>
  <c r="BE205" i="3"/>
  <c r="BE209" i="3"/>
  <c r="BE221" i="3"/>
  <c r="BE118" i="3"/>
  <c r="BE121" i="3"/>
  <c r="BE125" i="3"/>
  <c r="BE133" i="3"/>
  <c r="BE143" i="3"/>
  <c r="BE157" i="3"/>
  <c r="BE182" i="3"/>
  <c r="BE197" i="3"/>
  <c r="BE207" i="3"/>
  <c r="BE89" i="3"/>
  <c r="BE104" i="3"/>
  <c r="BE123" i="3"/>
  <c r="BE124" i="3"/>
  <c r="BE129" i="3"/>
  <c r="BE132" i="3"/>
  <c r="BE146" i="3"/>
  <c r="BE178" i="3"/>
  <c r="BE180" i="3"/>
  <c r="BE110" i="3"/>
  <c r="BE117" i="3"/>
  <c r="BE131" i="3"/>
  <c r="BE136" i="3"/>
  <c r="BE142" i="3"/>
  <c r="BE159" i="3"/>
  <c r="BE171" i="3"/>
  <c r="BE192" i="3"/>
  <c r="BE227" i="3"/>
  <c r="BE230" i="3"/>
  <c r="BE231" i="3"/>
  <c r="BE87" i="3"/>
  <c r="BE99" i="3"/>
  <c r="BE128" i="3"/>
  <c r="BE163" i="3"/>
  <c r="BE165" i="3"/>
  <c r="BE167" i="3"/>
  <c r="BE168" i="3"/>
  <c r="BE170" i="3"/>
  <c r="BE174" i="3"/>
  <c r="BE176" i="3"/>
  <c r="BE185" i="3"/>
  <c r="BE186" i="3"/>
  <c r="BE199" i="3"/>
  <c r="BE213" i="3"/>
  <c r="BE223" i="3"/>
  <c r="BE108" i="3"/>
  <c r="BE113" i="3"/>
  <c r="BE151" i="3"/>
  <c r="BE193" i="3"/>
  <c r="J52" i="3"/>
  <c r="BE91" i="3"/>
  <c r="BE139" i="3"/>
  <c r="BE148" i="3"/>
  <c r="BE203" i="3"/>
  <c r="BE101" i="3"/>
  <c r="BE105" i="3"/>
  <c r="BE120" i="3"/>
  <c r="BE161" i="3"/>
  <c r="BE83" i="3"/>
  <c r="BE116" i="3"/>
  <c r="BE134" i="3"/>
  <c r="BE140" i="3"/>
  <c r="BE141" i="3"/>
  <c r="BE144" i="3"/>
  <c r="BE149" i="3"/>
  <c r="BE215" i="3"/>
  <c r="BE219" i="3"/>
  <c r="BE154" i="3"/>
  <c r="BE107" i="3"/>
  <c r="BE195" i="3"/>
  <c r="BE211" i="3"/>
  <c r="BE95" i="3"/>
  <c r="BE137" i="3"/>
  <c r="BE188" i="3"/>
  <c r="BE272" i="2"/>
  <c r="BE489" i="2"/>
  <c r="BE497" i="2"/>
  <c r="BE509" i="2"/>
  <c r="BE711" i="2"/>
  <c r="BC55" i="1"/>
  <c r="BE93" i="2"/>
  <c r="BE144" i="2"/>
  <c r="BE196" i="2"/>
  <c r="BE244" i="2"/>
  <c r="BE372" i="2"/>
  <c r="BE416" i="2"/>
  <c r="BE461" i="2"/>
  <c r="BE469" i="2"/>
  <c r="BE512" i="2"/>
  <c r="BE527" i="2"/>
  <c r="BE530" i="2"/>
  <c r="BE644" i="2"/>
  <c r="BE649" i="2"/>
  <c r="BB55" i="1"/>
  <c r="AW55" i="1"/>
  <c r="J52" i="2"/>
  <c r="F87" i="2"/>
  <c r="BE104" i="2"/>
  <c r="BE153" i="2"/>
  <c r="BE219" i="2"/>
  <c r="BE288" i="2"/>
  <c r="BE317" i="2"/>
  <c r="BE352" i="2"/>
  <c r="BE483" i="2"/>
  <c r="BE484" i="2"/>
  <c r="BE486" i="2"/>
  <c r="BE492" i="2"/>
  <c r="BE534" i="2"/>
  <c r="BE535" i="2"/>
  <c r="BE539" i="2"/>
  <c r="E80" i="2"/>
  <c r="BE208" i="2"/>
  <c r="BE265" i="2"/>
  <c r="BE275" i="2"/>
  <c r="BE279" i="2"/>
  <c r="BE286" i="2"/>
  <c r="BE305" i="2"/>
  <c r="BE335" i="2"/>
  <c r="BE348" i="2"/>
  <c r="BE458" i="2"/>
  <c r="BE487" i="2"/>
  <c r="BE490" i="2"/>
  <c r="BE502" i="2"/>
  <c r="BE121" i="2"/>
  <c r="BE135" i="2"/>
  <c r="BE178" i="2"/>
  <c r="BE192" i="2"/>
  <c r="BE253" i="2"/>
  <c r="BE290" i="2"/>
  <c r="BE311" i="2"/>
  <c r="BE319" i="2"/>
  <c r="BE380" i="2"/>
  <c r="BE394" i="2"/>
  <c r="BE398" i="2"/>
  <c r="BE410" i="2"/>
  <c r="BE425" i="2"/>
  <c r="BE453" i="2"/>
  <c r="BE455" i="2"/>
  <c r="BE473" i="2"/>
  <c r="BE482" i="2"/>
  <c r="BE493" i="2"/>
  <c r="BE501" i="2"/>
  <c r="BE504" i="2"/>
  <c r="BE506" i="2"/>
  <c r="BE507" i="2"/>
  <c r="BE97" i="2"/>
  <c r="BE165" i="2"/>
  <c r="BE174" i="2"/>
  <c r="BE203" i="2"/>
  <c r="BE205" i="2"/>
  <c r="BE223" i="2"/>
  <c r="BE249" i="2"/>
  <c r="BE339" i="2"/>
  <c r="BE368" i="2"/>
  <c r="BE387" i="2"/>
  <c r="BE524" i="2"/>
  <c r="BE531" i="2"/>
  <c r="BE116" i="2"/>
  <c r="BE183" i="2"/>
  <c r="BE292" i="2"/>
  <c r="BE300" i="2"/>
  <c r="BE323" i="2"/>
  <c r="BE406" i="2"/>
  <c r="BE436" i="2"/>
  <c r="BE440" i="2"/>
  <c r="BE451" i="2"/>
  <c r="BE140" i="2"/>
  <c r="BE261" i="2"/>
  <c r="BE315" i="2"/>
  <c r="BE327" i="2"/>
  <c r="BE331" i="2"/>
  <c r="BE412" i="2"/>
  <c r="BE418" i="2"/>
  <c r="BE431" i="2"/>
  <c r="BE126" i="2"/>
  <c r="BE212" i="2"/>
  <c r="BE232" i="2"/>
  <c r="BE257" i="2"/>
  <c r="BE283" i="2"/>
  <c r="BE361" i="2"/>
  <c r="BE376" i="2"/>
  <c r="BE402" i="2"/>
  <c r="BE428" i="2"/>
  <c r="BE465" i="2"/>
  <c r="BE475" i="2"/>
  <c r="BE480" i="2"/>
  <c r="BE546" i="2"/>
  <c r="BE573" i="2"/>
  <c r="BE580" i="2"/>
  <c r="BE582" i="2"/>
  <c r="BE584" i="2"/>
  <c r="BE587" i="2"/>
  <c r="BE589" i="2"/>
  <c r="BE591" i="2"/>
  <c r="BE594" i="2"/>
  <c r="BE597" i="2"/>
  <c r="BE599" i="2"/>
  <c r="BE601" i="2"/>
  <c r="BE605" i="2"/>
  <c r="BE617" i="2"/>
  <c r="BE621" i="2"/>
  <c r="BE625" i="2"/>
  <c r="BE627" i="2"/>
  <c r="BE630" i="2"/>
  <c r="BE632" i="2"/>
  <c r="BE633" i="2"/>
  <c r="BE635" i="2"/>
  <c r="BE636" i="2"/>
  <c r="BE638" i="2"/>
  <c r="BE639" i="2"/>
  <c r="BE641" i="2"/>
  <c r="BE655" i="2"/>
  <c r="BE659" i="2"/>
  <c r="BE661" i="2"/>
  <c r="BE664" i="2"/>
  <c r="BE666" i="2"/>
  <c r="BE672" i="2"/>
  <c r="BE677" i="2"/>
  <c r="BE679" i="2"/>
  <c r="BE681" i="2"/>
  <c r="BE684" i="2"/>
  <c r="BE686" i="2"/>
  <c r="BE688" i="2"/>
  <c r="BE691" i="2"/>
  <c r="BE694" i="2"/>
  <c r="BE696" i="2"/>
  <c r="BE698" i="2"/>
  <c r="BE700" i="2"/>
  <c r="BE702" i="2"/>
  <c r="BE707" i="2"/>
  <c r="BA55" i="1"/>
  <c r="BD55" i="1"/>
  <c r="F37" i="3"/>
  <c r="BD56" i="1"/>
  <c r="F35" i="4"/>
  <c r="BB57" i="1" s="1"/>
  <c r="F37" i="4"/>
  <c r="BD57" i="1" s="1"/>
  <c r="F34" i="3"/>
  <c r="BA56" i="1"/>
  <c r="F36" i="3"/>
  <c r="BC56" i="1"/>
  <c r="F35" i="3"/>
  <c r="BB56" i="1" s="1"/>
  <c r="F34" i="4"/>
  <c r="BA57" i="1" s="1"/>
  <c r="F36" i="4"/>
  <c r="BC57" i="1" s="1"/>
  <c r="J34" i="4"/>
  <c r="AW57" i="1" s="1"/>
  <c r="J34" i="3"/>
  <c r="AW56" i="1" s="1"/>
  <c r="J85" i="4" l="1"/>
  <c r="J61" i="4" s="1"/>
  <c r="BK84" i="4"/>
  <c r="BK83" i="4" s="1"/>
  <c r="J83" i="4" s="1"/>
  <c r="J59" i="4" s="1"/>
  <c r="P84" i="4"/>
  <c r="P83" i="4" s="1"/>
  <c r="AU57" i="1" s="1"/>
  <c r="BK81" i="3"/>
  <c r="J81" i="3"/>
  <c r="J59" i="3"/>
  <c r="P91" i="2"/>
  <c r="P90" i="2" s="1"/>
  <c r="AU55" i="1" s="1"/>
  <c r="AU54" i="1" s="1"/>
  <c r="T91" i="2"/>
  <c r="T90" i="2" s="1"/>
  <c r="R81" i="3"/>
  <c r="T84" i="4"/>
  <c r="T83" i="4" s="1"/>
  <c r="R84" i="4"/>
  <c r="R83" i="4" s="1"/>
  <c r="T81" i="3"/>
  <c r="BK91" i="2"/>
  <c r="J91" i="2" s="1"/>
  <c r="J60" i="2" s="1"/>
  <c r="J33" i="2"/>
  <c r="AV55" i="1" s="1"/>
  <c r="AT55" i="1" s="1"/>
  <c r="J33" i="3"/>
  <c r="AV56" i="1" s="1"/>
  <c r="AT56" i="1" s="1"/>
  <c r="BD54" i="1"/>
  <c r="W33" i="1" s="1"/>
  <c r="F33" i="4"/>
  <c r="AZ57" i="1" s="1"/>
  <c r="F33" i="2"/>
  <c r="AZ55" i="1" s="1"/>
  <c r="F33" i="3"/>
  <c r="AZ56" i="1" s="1"/>
  <c r="BA54" i="1"/>
  <c r="W30" i="1" s="1"/>
  <c r="BB54" i="1"/>
  <c r="W31" i="1" s="1"/>
  <c r="J33" i="4"/>
  <c r="AV57" i="1" s="1"/>
  <c r="AT57" i="1" s="1"/>
  <c r="BC54" i="1"/>
  <c r="W32" i="1" s="1"/>
  <c r="J84" i="4" l="1"/>
  <c r="J60" i="4" s="1"/>
  <c r="BK90" i="2"/>
  <c r="J90" i="2" s="1"/>
  <c r="J30" i="2" s="1"/>
  <c r="AG55" i="1" s="1"/>
  <c r="J30" i="3"/>
  <c r="AG56" i="1" s="1"/>
  <c r="AZ54" i="1"/>
  <c r="W29" i="1" s="1"/>
  <c r="J30" i="4"/>
  <c r="AG57" i="1" s="1"/>
  <c r="AW54" i="1"/>
  <c r="AK30" i="1" s="1"/>
  <c r="AX54" i="1"/>
  <c r="AY54" i="1"/>
  <c r="J39" i="3" l="1"/>
  <c r="J39" i="2"/>
  <c r="J39" i="4"/>
  <c r="J59" i="2"/>
  <c r="AN55" i="1"/>
  <c r="AN57" i="1"/>
  <c r="AN56" i="1"/>
  <c r="AG54" i="1"/>
  <c r="AK26" i="1" s="1"/>
  <c r="AV54" i="1"/>
  <c r="AK29" i="1" s="1"/>
  <c r="AK35" i="1" l="1"/>
  <c r="AT54" i="1"/>
  <c r="AN54" i="1" l="1"/>
</calcChain>
</file>

<file path=xl/sharedStrings.xml><?xml version="1.0" encoding="utf-8"?>
<sst xmlns="http://schemas.openxmlformats.org/spreadsheetml/2006/main" count="8231" uniqueCount="1436">
  <si>
    <t>Export Komplet</t>
  </si>
  <si>
    <t>VZ</t>
  </si>
  <si>
    <t>2.0</t>
  </si>
  <si>
    <t>ZAMOK</t>
  </si>
  <si>
    <t>False</t>
  </si>
  <si>
    <t>{e273bfdb-43b7-4461-a72b-865753f90314}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</si>
  <si>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</si>
  <si>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</si>
  <si>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</si>
  <si>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</si>
  <si>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</si>
  <si>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</si>
  <si>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</si>
  <si>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</si>
  <si>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17_R1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</si>
  <si>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</si>
  <si>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</si>
  <si>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komunikace a ploch před ZŠ Buzulucká vč. VO</t>
  </si>
  <si>
    <t>KSO:</t>
  </si>
  <si>
    <t/>
  </si>
  <si>
    <t>CC-CZ:</t>
  </si>
  <si>
    <t>Místo:</t>
  </si>
  <si>
    <t>k.ú. Teplice-Řetenice</t>
  </si>
  <si>
    <t>Datum:</t>
  </si>
  <si>
    <t>13. 11. 2025</t>
  </si>
  <si>
    <t>Zadavatel:</t>
  </si>
  <si>
    <t>IČ:</t>
  </si>
  <si>
    <t>00266621</t>
  </si>
  <si>
    <t>Statutární město Teplice</t>
  </si>
  <si>
    <t>DIČ:</t>
  </si>
  <si>
    <t>CZ00266621</t>
  </si>
  <si>
    <t>Účastník:</t>
  </si>
  <si>
    <t>Vyplň údaj</t>
  </si>
  <si>
    <t>Projektant:</t>
  </si>
  <si>
    <t>10884548</t>
  </si>
  <si>
    <t xml:space="preserve">PROJEKTY CHLADNÝ s.r.o. </t>
  </si>
  <si>
    <t>CZ10884548</t>
  </si>
  <si>
    <t>True</t>
  </si>
  <si>
    <t>Zpracovatel:</t>
  </si>
  <si>
    <t>Ladislav Marek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</si>
  <si>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</si>
  <si>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</si>
  <si>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</si>
  <si>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</si>
  <si>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</si>
  <si>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</si>
  <si>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</si>
  <si>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</si>
  <si>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</si>
  <si>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</si>
  <si>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</si>
  <si>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</si>
  <si>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</si>
  <si>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</si>
  <si>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</si>
  <si>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</si>
  <si>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</si>
  <si>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</si>
  <si>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</si>
  <si>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</si>
  <si>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</si>
  <si>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</si>
  <si>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</si>
  <si>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</si>
  <si>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</si>
  <si>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</si>
  <si>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</si>
  <si>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</si>
  <si>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</si>
  <si>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</si>
  <si>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</si>
  <si>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</si>
  <si>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</si>
  <si>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</si>
  <si>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</si>
  <si>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</si>
  <si>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</si>
  <si>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</si>
  <si>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</si>
  <si>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</si>
  <si>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</si>
  <si>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</si>
  <si>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Komunikace</t>
  </si>
  <si>
    <t>STA</t>
  </si>
  <si>
    <t>1</t>
  </si>
  <si>
    <t>{e448fdc6-3300-43a2-8fc9-c9226b1cccde}</t>
  </si>
  <si>
    <t>2</t>
  </si>
  <si>
    <t>SO 02</t>
  </si>
  <si>
    <t>Veřejné osvětlení</t>
  </si>
  <si>
    <t>{66db2763-c16e-4886-9e36-8380cf0f2348}</t>
  </si>
  <si>
    <t>VON</t>
  </si>
  <si>
    <t>Vedlejší a ostatní náklady</t>
  </si>
  <si>
    <t>{45ef7b69-d8a8-4f1a-8edf-c46cb3a58b28}</t>
  </si>
  <si>
    <t>KRYCÍ LIST SOUPISU PRACÍ</t>
  </si>
  <si>
    <t>Objekt:</t>
  </si>
  <si>
    <t>SO 01 -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</si>
  <si>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</si>
  <si>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</si>
  <si>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</si>
  <si>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</si>
  <si>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</si>
  <si>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</si>
  <si>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</si>
  <si>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</si>
  <si>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</si>
  <si>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</si>
  <si>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</si>
  <si>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</si>
  <si>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</si>
  <si>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46-M - Zemní práce při extr.mont.pracích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</si>
  <si>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</si>
  <si>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</si>
  <si>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</si>
  <si>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</si>
  <si>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</si>
  <si>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</si>
  <si>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</si>
  <si>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</si>
  <si>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</si>
  <si>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</si>
  <si>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</si>
  <si>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</si>
  <si>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</si>
  <si>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</si>
  <si>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</si>
  <si>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</si>
  <si>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</si>
  <si>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</si>
  <si>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</si>
  <si>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113106134</t>
  </si>
  <si>
    <t>Rozebrání dlažeb komunikací pro pěší s přemístěním hmot na skládku na vzdálenost do 3 m nebo s naložením na dopravní prostředek s ložem z kameniva nebo živice a s jakoukoliv výplní spár strojně plochy jednotlivě do 50 m2 ze zámkové dlažby</t>
  </si>
  <si>
    <t>m2</t>
  </si>
  <si>
    <t>CS ÚRS 2025 02</t>
  </si>
  <si>
    <t>4</t>
  </si>
  <si>
    <t>1917804849</t>
  </si>
  <si>
    <t>Online PSC</t>
  </si>
  <si>
    <t>https://podminky.urs.cz/item/CS_URS_2025_02/113106134</t>
  </si>
  <si>
    <t>VV</t>
  </si>
  <si>
    <t>Odstranění dlážděného krytu chodníku v místě navržených vjezdů</t>
  </si>
  <si>
    <t>36,0</t>
  </si>
  <si>
    <t>113106144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</si>
  <si>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</si>
  <si>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1862303420</t>
  </si>
  <si>
    <t>https://podminky.urs.cz/item/CS_URS_2025_02/113106144</t>
  </si>
  <si>
    <t>Odstranění dlážděného krytu chodníku</t>
  </si>
  <si>
    <t>464,0</t>
  </si>
  <si>
    <t>Odstranění dlážděného krytu chodníku v místě navržené vozovky</t>
  </si>
  <si>
    <t>278,0</t>
  </si>
  <si>
    <t>Součet</t>
  </si>
  <si>
    <t>3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</si>
  <si>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</si>
  <si>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</si>
  <si>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-1918302222</t>
  </si>
  <si>
    <t>https://podminky.urs.cz/item/CS_URS_2025_02/113107222</t>
  </si>
  <si>
    <t>Odstranění stávající  vozovky</t>
  </si>
  <si>
    <t>podkl. vrstvy ŠD tl. 200 mm</t>
  </si>
  <si>
    <t>1667,0</t>
  </si>
  <si>
    <t>Odstranění asfaltového chodníku</t>
  </si>
  <si>
    <t>podkl. vrstvy ŠD tl. 110 mm</t>
  </si>
  <si>
    <t>652,0</t>
  </si>
  <si>
    <t>podkl. vrstvy ŠD tl. 150 mm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</si>
  <si>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</si>
  <si>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</si>
  <si>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1651151978</t>
  </si>
  <si>
    <t>https://podminky.urs.cz/item/CS_URS_2025_02/113107223</t>
  </si>
  <si>
    <t>podkl. vrstvy ŠD tl. 290 mm</t>
  </si>
  <si>
    <t>1200,0</t>
  </si>
  <si>
    <t>5</t>
  </si>
  <si>
    <t>113107224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</si>
  <si>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</si>
  <si>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-664532813</t>
  </si>
  <si>
    <t>https://podminky.urs.cz/item/CS_URS_2025_02/113107224</t>
  </si>
  <si>
    <t>podkl. vrstvy ŠD tl. 310 mm</t>
  </si>
  <si>
    <t>6</t>
  </si>
  <si>
    <t>113107231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</si>
  <si>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</si>
  <si>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1527316116</t>
  </si>
  <si>
    <t>https://podminky.urs.cz/item/CS_URS_2025_02/113107231</t>
  </si>
  <si>
    <t>betonové podkl. vrstvy tl. 110 mm</t>
  </si>
  <si>
    <t>7</t>
  </si>
  <si>
    <t>113107241</t>
  </si>
  <si>
    <t>Odstranění podkladů nebo krytů strojně plochy jednotlivě přes 200 m2 s přemístěním hmot na skládku na vzdálenost do 20 m nebo s naložením na dopravní prostředek živičných, o tl. vrstvy do 50 mm</t>
  </si>
  <si>
    <t>-437182655</t>
  </si>
  <si>
    <t>https://podminky.urs.cz/item/CS_URS_2025_02/113107241</t>
  </si>
  <si>
    <t>odstr. asf. podkl. vrstev</t>
  </si>
  <si>
    <t>1200,0+652,0</t>
  </si>
  <si>
    <t>8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</si>
  <si>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</si>
  <si>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</si>
  <si>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-1673480133</t>
  </si>
  <si>
    <t>https://podminky.urs.cz/item/CS_URS_2025_02/113107242</t>
  </si>
  <si>
    <t>Odstranění stávající vozovky</t>
  </si>
  <si>
    <t>9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</si>
  <si>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</si>
  <si>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</si>
  <si>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-3379421</t>
  </si>
  <si>
    <t>https://podminky.urs.cz/item/CS_URS_2025_02/113107322</t>
  </si>
  <si>
    <t>Vybourání betonového krytu v místě navrženého kontejn. stání</t>
  </si>
  <si>
    <t>tl. 160 mm</t>
  </si>
  <si>
    <t>9,0</t>
  </si>
  <si>
    <t>Vybourání betonového krytu v místě navržených vjezdů</t>
  </si>
  <si>
    <t>tl. 120 mm</t>
  </si>
  <si>
    <t>7,0</t>
  </si>
  <si>
    <t>10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</si>
  <si>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</si>
  <si>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</si>
  <si>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442163669</t>
  </si>
  <si>
    <t>https://podminky.urs.cz/item/CS_URS_2025_02/113107323</t>
  </si>
  <si>
    <t>Odstranění stávající vozovky v místě navržených vjezdů</t>
  </si>
  <si>
    <t>podkl. vrstvy ŠD  tl. 220mm</t>
  </si>
  <si>
    <t>14,0</t>
  </si>
  <si>
    <t>podkl. vrstvy ŠD  tl. 270mm</t>
  </si>
  <si>
    <t>Odstranění štěrkového krytu v místě navržených vjezdů</t>
  </si>
  <si>
    <t>štěrk. kryt  tl. 200mm</t>
  </si>
  <si>
    <t>8,0*0,2</t>
  </si>
  <si>
    <t>11</t>
  </si>
  <si>
    <t>113107332</t>
  </si>
  <si>
    <t>Odstranění podkladů nebo krytů strojně plochy jednotlivě do 50 m2 s přemístěním hmot na skládku na vzdálenost do 3 m nebo s naložením na dopravní prostředek z betonu prostého, o tl. vrstvy přes 150 do 300 mm</t>
  </si>
  <si>
    <t>932079277</t>
  </si>
  <si>
    <t>https://podminky.urs.cz/item/CS_URS_2025_02/113107332</t>
  </si>
  <si>
    <t>tl. 250 mm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</si>
  <si>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</si>
  <si>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</si>
  <si>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-320547838</t>
  </si>
  <si>
    <t>https://podminky.urs.cz/item/CS_URS_2025_02/113107342</t>
  </si>
  <si>
    <t>Odstranění stávající vozovky v místě navržených chodníků</t>
  </si>
  <si>
    <t>160,0</t>
  </si>
  <si>
    <t>13</t>
  </si>
  <si>
    <t>113107343</t>
  </si>
  <si>
    <t>Odstranění podkladů nebo krytů strojně plochy jednotlivě do 50 m2 s přemístěním hmot na skládku na vzdálenost do 3 m nebo s naložením na dopravní prostředek živičných, o tl. vrstvy přes 100 do 150 mm</t>
  </si>
  <si>
    <t>191016117</t>
  </si>
  <si>
    <t>https://podminky.urs.cz/item/CS_URS_2025_02/113107343</t>
  </si>
  <si>
    <t>asf. podkl. vrstvy  tl. 110mm</t>
  </si>
  <si>
    <t>14</t>
  </si>
  <si>
    <t>113154522</t>
  </si>
  <si>
    <t>Frézování živičného podkladu nebo krytu s naložením hmot na dopravní prostředek plochy do 500 m2 pruhu šířky přes 0,5 m, tloušťky vrstvy 40 mm</t>
  </si>
  <si>
    <t>-1664776029</t>
  </si>
  <si>
    <t>https://podminky.urs.cz/item/CS_URS_2025_02/113154522</t>
  </si>
  <si>
    <t>Odstranění asf. krytu vozovky pro budoucí navázání nových vrstev na stáv. asfalt</t>
  </si>
  <si>
    <t>74,0</t>
  </si>
  <si>
    <t>15</t>
  </si>
  <si>
    <t>113154524</t>
  </si>
  <si>
    <t>Frézování živičného podkladu nebo krytu s naložením hmot na dopravní prostředek plochy do 500 m2 pruhu šířky přes 0,5 m, tloušťky vrstvy 60 mm</t>
  </si>
  <si>
    <t>-2076003364</t>
  </si>
  <si>
    <t>https://podminky.urs.cz/item/CS_URS_2025_02/113154524</t>
  </si>
  <si>
    <t>16</t>
  </si>
  <si>
    <t>113154542</t>
  </si>
  <si>
    <t>Frézování živičného podkladu nebo krytu s naložením hmot na dopravní prostředek plochy přes 500 do 2 000 m2 pruhu šířky přes 1 m, tloušťky vrstvy 40 mm</t>
  </si>
  <si>
    <t>-1452361458</t>
  </si>
  <si>
    <t>https://podminky.urs.cz/item/CS_URS_2025_02/113154542</t>
  </si>
  <si>
    <t>17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</si>
  <si>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</si>
  <si>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</si>
  <si>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</si>
  <si>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-851104494</t>
  </si>
  <si>
    <t>https://podminky.urs.cz/item/CS_URS_2025_02/113201112</t>
  </si>
  <si>
    <t>18</t>
  </si>
  <si>
    <t>113202111</t>
  </si>
  <si>
    <t>Vytrhání obrub s vybouráním lože, s přemístěním hmot na skládku na vzdálenost do 3 m nebo s naložením na dopravní prostředek z krajníků nebo obrubníků stojatých</t>
  </si>
  <si>
    <t>1259173334</t>
  </si>
  <si>
    <t>https://podminky.urs.cz/item/CS_URS_2025_02/113202111</t>
  </si>
  <si>
    <t>1200,0+419,0+25,0</t>
  </si>
  <si>
    <t>19</t>
  </si>
  <si>
    <t>121151103</t>
  </si>
  <si>
    <t>Sejmutí ornice strojně při souvislé ploše do 100 m2, tl. vrstvy do 200 mm</t>
  </si>
  <si>
    <t>-835426686</t>
  </si>
  <si>
    <t>https://podminky.urs.cz/item/CS_URS_2025_02/121151103</t>
  </si>
  <si>
    <t>odstranění zeleně v místě kontejner. stání</t>
  </si>
  <si>
    <t>5,0</t>
  </si>
  <si>
    <t>20</t>
  </si>
  <si>
    <t>121151123</t>
  </si>
  <si>
    <t>Sejmutí ornice strojně při souvislé ploše přes 500 m2, tl. vrstvy do 200 mm</t>
  </si>
  <si>
    <t>-1032940274</t>
  </si>
  <si>
    <t>https://podminky.urs.cz/item/CS_URS_2025_02/121151123</t>
  </si>
  <si>
    <t>odstranění zeleně</t>
  </si>
  <si>
    <t>620,0</t>
  </si>
  <si>
    <t>odstranění zeleně v místě navrženého chodníku</t>
  </si>
  <si>
    <t>657,0</t>
  </si>
  <si>
    <t>122311101</t>
  </si>
  <si>
    <t>Odkopávky a prokopávky ručně zapažené i nezapažené v hornině třídy těžitelnosti II skupiny 4</t>
  </si>
  <si>
    <t>m3</t>
  </si>
  <si>
    <t>-265176883</t>
  </si>
  <si>
    <t>https://podminky.urs.cz/item/CS_URS_2025_02/122311101</t>
  </si>
  <si>
    <t>Ztížené ruční odkopávky v místě inženýrských sítí s nedostatečným krytím</t>
  </si>
  <si>
    <t>716,0*0,3+274,0*0,5</t>
  </si>
  <si>
    <t>22</t>
  </si>
  <si>
    <t>122351101</t>
  </si>
  <si>
    <t>Odkopávky a prokopávky nezapažené strojně v hornině třídy těžitelnosti II skupiny 4 do 20 m3</t>
  </si>
  <si>
    <t>-264483319</t>
  </si>
  <si>
    <t>https://podminky.urs.cz/item/CS_URS_2025_02/122351101</t>
  </si>
  <si>
    <t>výkop zeminy</t>
  </si>
  <si>
    <t>5,0*0,21</t>
  </si>
  <si>
    <t>8,0*0,17</t>
  </si>
  <si>
    <t>23</t>
  </si>
  <si>
    <t>122351104</t>
  </si>
  <si>
    <t>Odkopávky a prokopávky nezapažené strojně v hornině třídy těžitelnosti II skupiny 4 přes 100 do 500 m3</t>
  </si>
  <si>
    <t>-1421972076</t>
  </si>
  <si>
    <t>https://podminky.urs.cz/item/CS_URS_2025_02/122351104</t>
  </si>
  <si>
    <t>657,0*0,05</t>
  </si>
  <si>
    <t>Sanace podloží v místě vozovky</t>
  </si>
  <si>
    <t>výkop nevhodného materiálu z podloží</t>
  </si>
  <si>
    <t>326,0*0,5</t>
  </si>
  <si>
    <t>Sanace podloží v místě vjezdů, parkovacího stání a částečně chodníků</t>
  </si>
  <si>
    <t>415,0*0,3</t>
  </si>
  <si>
    <t>24</t>
  </si>
  <si>
    <t>122351105</t>
  </si>
  <si>
    <t>Odkopávky a prokopávky nezapažené strojně v hornině třídy těžitelnosti II skupiny 4 přes 500 do 1 000 m3</t>
  </si>
  <si>
    <t>312492697</t>
  </si>
  <si>
    <t>https://podminky.urs.cz/item/CS_URS_2025_02/122351105</t>
  </si>
  <si>
    <t>1021,0*0,5</t>
  </si>
  <si>
    <t>25</t>
  </si>
  <si>
    <t>129001101</t>
  </si>
  <si>
    <t>Příplatek k cenám vykopávek za ztížení vykopávky v blízkosti podzemního vedení nebo výbušnin v horninách jakékoliv třídy</t>
  </si>
  <si>
    <t>-1012609015</t>
  </si>
  <si>
    <t>https://podminky.urs.cz/item/CS_URS_2025_02/129001101</t>
  </si>
  <si>
    <t>26</t>
  </si>
  <si>
    <t>132354201</t>
  </si>
  <si>
    <t>Hloubení zapažených rýh šířky přes 800 do 2 000 mm strojně s urovnáním dna do předepsaného profilu a spádu v hornině třídy těžitelnosti II skupiny 4 do 20 m3</t>
  </si>
  <si>
    <t>-298778806</t>
  </si>
  <si>
    <t>https://podminky.urs.cz/item/CS_URS_2025_02/132354201</t>
  </si>
  <si>
    <t>Rekonstrukce přípojky uliční vpusti</t>
  </si>
  <si>
    <t>8,0*1,5</t>
  </si>
  <si>
    <t>27</t>
  </si>
  <si>
    <t>151101101</t>
  </si>
  <si>
    <t>Zřízení pažení a rozepření stěn rýh pro podzemní vedení příložné pro jakoukoliv mezerovitost, hloubky do 2 m</t>
  </si>
  <si>
    <t>2082503447</t>
  </si>
  <si>
    <t>https://podminky.urs.cz/item/CS_URS_2025_02/151101101</t>
  </si>
  <si>
    <t>8,0*3,0</t>
  </si>
  <si>
    <t>28</t>
  </si>
  <si>
    <t>151101111</t>
  </si>
  <si>
    <t>Odstranění pažení a rozepření stěn rýh pro podzemní vedení s uložením materiálu na vzdálenost do 3 m od kraje výkopu příložné, hloubky do 2 m</t>
  </si>
  <si>
    <t>1199281887</t>
  </si>
  <si>
    <t>https://podminky.urs.cz/item/CS_URS_2025_02/151101111</t>
  </si>
  <si>
    <t>29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</si>
  <si>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</si>
  <si>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</si>
  <si>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-53100620</t>
  </si>
  <si>
    <t>https://podminky.urs.cz/item/CS_URS_2025_02/162751137</t>
  </si>
  <si>
    <t>výkop</t>
  </si>
  <si>
    <t>1185,06</t>
  </si>
  <si>
    <t>přípojky UV - přebytek</t>
  </si>
  <si>
    <t>12,0-8,8</t>
  </si>
  <si>
    <t>30</t>
  </si>
  <si>
    <t>171201231</t>
  </si>
  <si>
    <t>Poplatek za uložení stavebního odpadu na recyklační skládce (skládkovné) zeminy a kamení zatříděného do Katalogu odpadů pod kódem 17 05 04</t>
  </si>
  <si>
    <t>t</t>
  </si>
  <si>
    <t>1154246966</t>
  </si>
  <si>
    <t>https://podminky.urs.cz/item/CS_URS_2025_02/171201231</t>
  </si>
  <si>
    <t>1188,26*1,7 "Přepočtené koeficientem množství</t>
  </si>
  <si>
    <t>31</t>
  </si>
  <si>
    <t>174151101</t>
  </si>
  <si>
    <t>Zásyp sypaninou z jakékoliv horniny strojně s uložením výkopku ve vrstvách se zhutněním jam, šachet, rýh nebo kolem objektů v těchto vykopávkách</t>
  </si>
  <si>
    <t>-2022696894</t>
  </si>
  <si>
    <t>https://podminky.urs.cz/item/CS_URS_2025_02/174151101</t>
  </si>
  <si>
    <t>8,0*1,1</t>
  </si>
  <si>
    <t>32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</si>
  <si>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</si>
  <si>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</si>
  <si>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-578105051</t>
  </si>
  <si>
    <t>https://podminky.urs.cz/item/CS_URS_2025_02/175151101</t>
  </si>
  <si>
    <t>8,0*0,3</t>
  </si>
  <si>
    <t>33</t>
  </si>
  <si>
    <t>M</t>
  </si>
  <si>
    <t>58337331</t>
  </si>
  <si>
    <t>štěrkopísek frakce 0/22</t>
  </si>
  <si>
    <t>-2056816407</t>
  </si>
  <si>
    <t>2,4-0,251</t>
  </si>
  <si>
    <t>2,149*1,8 "Přepočtené koeficientem množství</t>
  </si>
  <si>
    <t>34</t>
  </si>
  <si>
    <t>181351113</t>
  </si>
  <si>
    <t>Rozprostření a urovnání ornice v rovině nebo ve svahu sklonu do 1:5 strojně při souvislé ploše přes 500 m2, tl. vrstvy do 200 mm</t>
  </si>
  <si>
    <t>-995003429</t>
  </si>
  <si>
    <t>https://podminky.urs.cz/item/CS_URS_2025_02/181351113</t>
  </si>
  <si>
    <t>35</t>
  </si>
  <si>
    <t>181411131</t>
  </si>
  <si>
    <t>Založení trávníku na půdě předem připravené plochy do 1000 m2 výsevem včetně utažení parkového v rovině nebo na svahu do 1:5</t>
  </si>
  <si>
    <t>-92668876</t>
  </si>
  <si>
    <t>https://podminky.urs.cz/item/CS_URS_2025_02/181411131</t>
  </si>
  <si>
    <t>36</t>
  </si>
  <si>
    <t>00572410</t>
  </si>
  <si>
    <t>osivo směs travní parková</t>
  </si>
  <si>
    <t>kg</t>
  </si>
  <si>
    <t>-16897824</t>
  </si>
  <si>
    <t>905*0,02 "Přepočtené koeficientem množství</t>
  </si>
  <si>
    <t>37</t>
  </si>
  <si>
    <t>181951114</t>
  </si>
  <si>
    <t>Úprava pláně vyrovnáním výškových rozdílů strojně v hornině třídy těžitelnosti II, skupiny 4 a 5 se zhutněním</t>
  </si>
  <si>
    <t>512686270</t>
  </si>
  <si>
    <t>https://podminky.urs.cz/item/CS_URS_2025_02/181951114</t>
  </si>
  <si>
    <t>v místě vozovky</t>
  </si>
  <si>
    <t>1615,0</t>
  </si>
  <si>
    <t>v místě chodníku</t>
  </si>
  <si>
    <t>3080,0</t>
  </si>
  <si>
    <t>Zakládání</t>
  </si>
  <si>
    <t>38</t>
  </si>
  <si>
    <t>273321118</t>
  </si>
  <si>
    <t>Základové konstrukce z betonu železového desky C 30/37</t>
  </si>
  <si>
    <t>845634585</t>
  </si>
  <si>
    <t>https://podminky.urs.cz/item/CS_URS_2025_02/273321118</t>
  </si>
  <si>
    <t>P</t>
  </si>
  <si>
    <t>Poznámka k položce:_x000D_
beton C 30/37 FX4</t>
  </si>
  <si>
    <t>Středový ostrov okružní křižovatky</t>
  </si>
  <si>
    <t>39,0*0,2</t>
  </si>
  <si>
    <t>39</t>
  </si>
  <si>
    <t>273361413</t>
  </si>
  <si>
    <t>Výztuž základových konstrukcí desek ze svařovaných sítí, hmotnosti přes 6 kg/m2</t>
  </si>
  <si>
    <t>1384389693</t>
  </si>
  <si>
    <t>https://podminky.urs.cz/item/CS_URS_2025_02/273361413</t>
  </si>
  <si>
    <t>7kg/m2</t>
  </si>
  <si>
    <t>40,0*2*0,007</t>
  </si>
  <si>
    <t>Vodorovné konstrukce</t>
  </si>
  <si>
    <t>40</t>
  </si>
  <si>
    <t>451573111</t>
  </si>
  <si>
    <t>Lože pod potrubí, stoky a drobné objekty v otevřeném výkopu z písku a štěrkopísku do 63 mm</t>
  </si>
  <si>
    <t>931058772</t>
  </si>
  <si>
    <t>https://podminky.urs.cz/item/CS_URS_2025_02/451573111</t>
  </si>
  <si>
    <t>8,0*0,1</t>
  </si>
  <si>
    <t>41</t>
  </si>
  <si>
    <t>452112112</t>
  </si>
  <si>
    <t>Osazení betonových dílců prstenců nebo rámů pod poklopy a mříže do malty, výšky do 100 mm</t>
  </si>
  <si>
    <t>kus</t>
  </si>
  <si>
    <t>1198950491</t>
  </si>
  <si>
    <t>https://podminky.urs.cz/item/CS_URS_2025_02/452112112</t>
  </si>
  <si>
    <t>42</t>
  </si>
  <si>
    <t>59224011</t>
  </si>
  <si>
    <t>prstenec šachtový vyrovnávací betonový 625x100x60mm</t>
  </si>
  <si>
    <t>887511815</t>
  </si>
  <si>
    <t>Komunikace pozemní</t>
  </si>
  <si>
    <t>43</t>
  </si>
  <si>
    <t>564671011</t>
  </si>
  <si>
    <t>Podklad z kameniva hrubého drceného vel. 63-125 mm, s rozprostřením a zhutněním plochy jednotlivě do 100 m2, po zhutnění tl. 250 mm</t>
  </si>
  <si>
    <t>-1570104855</t>
  </si>
  <si>
    <t>https://podminky.urs.cz/item/CS_URS_2025_02/564671011</t>
  </si>
  <si>
    <t>Sanace podloží v místě vozovky - tl. 500 mm</t>
  </si>
  <si>
    <t>326,0*2</t>
  </si>
  <si>
    <t>44</t>
  </si>
  <si>
    <t>564851011</t>
  </si>
  <si>
    <t>Podklad ze štěrkodrti ŠD s rozprostřením a zhutněním plochy jednotlivě do 100 m2, po zhutnění tl. 150 mm</t>
  </si>
  <si>
    <t>541235251</t>
  </si>
  <si>
    <t>https://podminky.urs.cz/item/CS_URS_2025_02/564851011</t>
  </si>
  <si>
    <t>Středový ostrov okružní křižovatky s žulové kostky</t>
  </si>
  <si>
    <t>39,0</t>
  </si>
  <si>
    <t>45</t>
  </si>
  <si>
    <t>564851111</t>
  </si>
  <si>
    <t>Podklad ze štěrkodrti ŠD s rozprostřením a zhutněním plochy přes 100 m2, po zhutnění tl. 150 mm</t>
  </si>
  <si>
    <t>135623705</t>
  </si>
  <si>
    <t>https://podminky.urs.cz/item/CS_URS_2025_02/564851111</t>
  </si>
  <si>
    <t>Dlážděný chodník</t>
  </si>
  <si>
    <t>1525,0</t>
  </si>
  <si>
    <t>46</t>
  </si>
  <si>
    <t>564861011</t>
  </si>
  <si>
    <t>Podklad ze štěrkodrti ŠD s rozprostřením a zhutněním plochy jednotlivě do 100 m2, po zhutnění tl. 200 mm</t>
  </si>
  <si>
    <t>-1121294575</t>
  </si>
  <si>
    <t>https://podminky.urs.cz/item/CS_URS_2025_02/564861011</t>
  </si>
  <si>
    <t>47</t>
  </si>
  <si>
    <t>564861111</t>
  </si>
  <si>
    <t>Podklad ze štěrkodrti ŠD s rozprostřením a zhutněním plochy přes 100 m2, po zhutnění tl. 200 mm</t>
  </si>
  <si>
    <t>-967655191</t>
  </si>
  <si>
    <t>https://podminky.urs.cz/item/CS_URS_2025_02/564861111</t>
  </si>
  <si>
    <t>Asfaltová vozovka - plná konstrukce</t>
  </si>
  <si>
    <t>1578,0</t>
  </si>
  <si>
    <t>48</t>
  </si>
  <si>
    <t>564871011</t>
  </si>
  <si>
    <t>Podklad ze štěrkodrti ŠD s rozprostřením a zhutněním plochy jednotlivě do 100 m2, po zhutnění tl. 250 mm</t>
  </si>
  <si>
    <t>-456641562</t>
  </si>
  <si>
    <t>https://podminky.urs.cz/item/CS_URS_2025_02/564871011</t>
  </si>
  <si>
    <t>Varovné pásy na vjezdech</t>
  </si>
  <si>
    <t>49,0</t>
  </si>
  <si>
    <t>Umělá vodící linie na vjezdech</t>
  </si>
  <si>
    <t>8,0</t>
  </si>
  <si>
    <t>Rozdělení park. stání dlažbu s rovnou hranou</t>
  </si>
  <si>
    <t>8,14</t>
  </si>
  <si>
    <t>49</t>
  </si>
  <si>
    <t>564871013</t>
  </si>
  <si>
    <t>Podklad ze štěrkodrti ŠD s rozprostřením a zhutněním plochy jednotlivě do 100 m2, po zhutnění tl. 270 mm</t>
  </si>
  <si>
    <t>933434903</t>
  </si>
  <si>
    <t>https://podminky.urs.cz/item/CS_URS_2025_02/564871013</t>
  </si>
  <si>
    <t>Umělá vodící linie na chodníku</t>
  </si>
  <si>
    <t>13,0</t>
  </si>
  <si>
    <t>50</t>
  </si>
  <si>
    <t>564871111</t>
  </si>
  <si>
    <t>Podklad ze štěrkodrti ŠD s rozprostřením a zhutněním plochy přes 100 m2, po zhutnění tl. 250 mm</t>
  </si>
  <si>
    <t>231186420</t>
  </si>
  <si>
    <t>https://podminky.urs.cz/item/CS_URS_2025_02/564871111</t>
  </si>
  <si>
    <t>1295,0*2</t>
  </si>
  <si>
    <t>Dlážděný vjezd</t>
  </si>
  <si>
    <t>195,0</t>
  </si>
  <si>
    <t>Komunikace ze zasakovací dlažby</t>
  </si>
  <si>
    <t>679,0</t>
  </si>
  <si>
    <t>51</t>
  </si>
  <si>
    <t>564871113</t>
  </si>
  <si>
    <t>Podklad ze štěrkodrti ŠD s rozprostřením a zhutněním plochy přes 100 m2, po zhutnění tl. 270 mm</t>
  </si>
  <si>
    <t>-1718311404</t>
  </si>
  <si>
    <t>https://podminky.urs.cz/item/CS_URS_2025_02/564871113</t>
  </si>
  <si>
    <t>Dlážděný pruh pro cyklisty</t>
  </si>
  <si>
    <t>485,0</t>
  </si>
  <si>
    <t>Varovné pásy na chodníku</t>
  </si>
  <si>
    <t>180,0</t>
  </si>
  <si>
    <t>52</t>
  </si>
  <si>
    <t>564871116</t>
  </si>
  <si>
    <t>Podklad ze štěrkodrti ŠD s rozprostřením a zhutněním plochy přes 100 m2, po zhutnění tl. 300 mm</t>
  </si>
  <si>
    <t>999623643</t>
  </si>
  <si>
    <t>https://podminky.urs.cz/item/CS_URS_2025_02/564871116</t>
  </si>
  <si>
    <t>Sanace podloží v místě vjezdů, parkovacího stání a částečně chodníků - tl. 300 mm</t>
  </si>
  <si>
    <t>1156,0</t>
  </si>
  <si>
    <t>53</t>
  </si>
  <si>
    <t>565145021</t>
  </si>
  <si>
    <t>Asfaltový beton vrstva podkladní ACP 16 z nemodifikovaného asfaltu s rozprostřením a zhutněním ACP 16 + v pruhu šířky přes 3 m, po zhutnění tl. 60 mm</t>
  </si>
  <si>
    <t>-127162411</t>
  </si>
  <si>
    <t>https://podminky.urs.cz/item/CS_URS_2025_02/565145021</t>
  </si>
  <si>
    <t>54</t>
  </si>
  <si>
    <t>567122111</t>
  </si>
  <si>
    <t>Podklad ze směsi stmelené cementem SC bez dilatačních spár, s rozprostřením a zhutněním SC C 8/10 (KSC I), po zhutnění tl. 120 mm</t>
  </si>
  <si>
    <t>294446085</t>
  </si>
  <si>
    <t>https://podminky.urs.cz/item/CS_URS_2025_02/567122111</t>
  </si>
  <si>
    <t>55</t>
  </si>
  <si>
    <t>573191111</t>
  </si>
  <si>
    <t>Postřik infiltrační kationaktivní emulzí v množství 1,00 kg/m2</t>
  </si>
  <si>
    <t>1018693630</t>
  </si>
  <si>
    <t>https://podminky.urs.cz/item/CS_URS_2025_02/573191111</t>
  </si>
  <si>
    <t>Asfaltová vozovka - napojení na stávající vozovku</t>
  </si>
  <si>
    <t>76,0</t>
  </si>
  <si>
    <t>56</t>
  </si>
  <si>
    <t>573211112</t>
  </si>
  <si>
    <t>Postřik spojovací PS bez posypu kamenivem z asfaltu silničního, v množství 0,70 kg/m2</t>
  </si>
  <si>
    <t>-154751263</t>
  </si>
  <si>
    <t>https://podminky.urs.cz/item/CS_URS_2025_02/573211112</t>
  </si>
  <si>
    <t>57</t>
  </si>
  <si>
    <t>577134011</t>
  </si>
  <si>
    <t>Asfaltový beton vrstva obrusná ACO 11 z nemodifikovaného asfaltu s rozprostřením a se zhutněním ACO 11+ v pruhu šířky do 1,5 m, po zhutnění tl. 40 mm</t>
  </si>
  <si>
    <t>1059674186</t>
  </si>
  <si>
    <t>https://podminky.urs.cz/item/CS_URS_2025_02/577134011</t>
  </si>
  <si>
    <t>58</t>
  </si>
  <si>
    <t>577134121</t>
  </si>
  <si>
    <t>Asfaltový beton vrstva obrusná ACO 11 z nemodifikovaného asfaltu s rozprostřením a se zhutněním ACO 11+ v pruhu šířky přes 3 m, po zhutnění tl. 40 mm</t>
  </si>
  <si>
    <t>-2133475468</t>
  </si>
  <si>
    <t>https://podminky.urs.cz/item/CS_URS_2025_02/577134121</t>
  </si>
  <si>
    <t>59</t>
  </si>
  <si>
    <t>577155112</t>
  </si>
  <si>
    <t>Asfaltový beton vrstva ložní ACL 16 z nemodifikovaného asfaltu s rozprostřením a zhutněním ACL 16 + v pruhu šířky do 3 m, po zhutnění tl. 60 mm</t>
  </si>
  <si>
    <t>1404904573</t>
  </si>
  <si>
    <t>https://podminky.urs.cz/item/CS_URS_2025_02/577155112</t>
  </si>
  <si>
    <t>60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</si>
  <si>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</si>
  <si>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</si>
  <si>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719842385</t>
  </si>
  <si>
    <t>https://podminky.urs.cz/item/CS_URS_2025_02/596211110</t>
  </si>
  <si>
    <t>61</t>
  </si>
  <si>
    <t>59246085</t>
  </si>
  <si>
    <t>dlažba pro nevidomé betonová 200x200mm tl 60mm barevná</t>
  </si>
  <si>
    <t>-1989178657</t>
  </si>
  <si>
    <t>Poznámka k položce:_x000D_
VODÍCÍ LINIE/6CM ČERVENÁ</t>
  </si>
  <si>
    <t>62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</si>
  <si>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</si>
  <si>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</si>
  <si>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842027472</t>
  </si>
  <si>
    <t>https://podminky.urs.cz/item/CS_URS_2025_02/596211112</t>
  </si>
  <si>
    <t>63</t>
  </si>
  <si>
    <t>59245006</t>
  </si>
  <si>
    <t>dlažba pro nevidomé betonová 200x100mm tl 60mm barevná</t>
  </si>
  <si>
    <t>148748913</t>
  </si>
  <si>
    <t>180*1,02 "Přepočtené koeficientem množství</t>
  </si>
  <si>
    <t>64</t>
  </si>
  <si>
    <t>596211113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</si>
  <si>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</si>
  <si>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889397126</t>
  </si>
  <si>
    <t>https://podminky.urs.cz/item/CS_URS_2025_02/596211113</t>
  </si>
  <si>
    <t>65</t>
  </si>
  <si>
    <t>59245018</t>
  </si>
  <si>
    <t>dlažba skladebná betonová 200x100mm tl 60mm přírodní</t>
  </si>
  <si>
    <t>-1141960433</t>
  </si>
  <si>
    <t>1515,0*0,75</t>
  </si>
  <si>
    <t>1136,25*1,01 "Přepočtené koeficientem množství</t>
  </si>
  <si>
    <t>66</t>
  </si>
  <si>
    <t>59245008</t>
  </si>
  <si>
    <t>dlažba skladebná betonová 200x100mm tl 60mm barevná</t>
  </si>
  <si>
    <t>-1663543012</t>
  </si>
  <si>
    <t>1515,0*0,25</t>
  </si>
  <si>
    <t>378,75*1,01 "Přepočtené koeficientem množství</t>
  </si>
  <si>
    <t>67</t>
  </si>
  <si>
    <t>CSB.0056021.URS</t>
  </si>
  <si>
    <t>dlažba skladebná betonová 200x100x60mm červená standard ROVNÁ HRANA</t>
  </si>
  <si>
    <t>-1065742307</t>
  </si>
  <si>
    <t>Poznámka k položce:_x000D_
betonová dlažba s ROVNOU HRANOU</t>
  </si>
  <si>
    <t>485*1,02 "Přepočtené koeficientem množství</t>
  </si>
  <si>
    <t>68</t>
  </si>
  <si>
    <t>596211114</t>
  </si>
  <si>
    <t>Příplatek za kombinaci dvou barev u kladení betonových dlažeb komunikací pro pěší ručně tl 60 mm skupiny A</t>
  </si>
  <si>
    <t>-1089102250</t>
  </si>
  <si>
    <t>https://podminky.urs.cz/item/CS_URS_2025_02/596211114</t>
  </si>
  <si>
    <t>69</t>
  </si>
  <si>
    <t>596212353</t>
  </si>
  <si>
    <t>Kladení dlažby z betonových zámkových dlaždic pozemních komunikací strojně s ložem z kameniva těženého nebo drceného tl. do 50 mm, s vyplněním spár, s dvojitým hutněním vibrováním a se smetením přebytečného materiálu na krajnici tl. 80 mm do 300 m2</t>
  </si>
  <si>
    <t>-1105855489</t>
  </si>
  <si>
    <t>https://podminky.urs.cz/item/CS_URS_2025_02/596212353</t>
  </si>
  <si>
    <t>70</t>
  </si>
  <si>
    <t>59245020</t>
  </si>
  <si>
    <t>dlažba skladebná betonová 200x100mm tl 80mm přírodní</t>
  </si>
  <si>
    <t>426107693</t>
  </si>
  <si>
    <t>185*1,02 "Přepočtené koeficientem množství</t>
  </si>
  <si>
    <t>71</t>
  </si>
  <si>
    <t>59245226</t>
  </si>
  <si>
    <t>dlažba pro nevidomé betonová 200x100mm tl 80mm barevná</t>
  </si>
  <si>
    <t>882967931</t>
  </si>
  <si>
    <t>74*1,03 "Přepočtené koeficientem množství</t>
  </si>
  <si>
    <t>72</t>
  </si>
  <si>
    <t>59246088</t>
  </si>
  <si>
    <t>dlažba pro nevidomé betonová 200x200mm tl 80mm barevná</t>
  </si>
  <si>
    <t>-758269439</t>
  </si>
  <si>
    <t>Poznámka k položce:_x000D_
VODÍCÍ LINIE/8CM ČERVENÁ</t>
  </si>
  <si>
    <t>12,5*1,03 "Přepočtené koeficientem množství</t>
  </si>
  <si>
    <t>73</t>
  </si>
  <si>
    <t>59245004</t>
  </si>
  <si>
    <t>dlažba skladebná betonová 200x200mm tl 80mm barevná</t>
  </si>
  <si>
    <t>570359922</t>
  </si>
  <si>
    <t>Poznámka k položce:_x000D_
černá</t>
  </si>
  <si>
    <t>8*1,03 "Přepočtené koeficientem množství</t>
  </si>
  <si>
    <t>74</t>
  </si>
  <si>
    <t>596412115</t>
  </si>
  <si>
    <t>Kladení dlažby z betonových vegetačních dlaždic pozemních komunikací s ložem z kameniva těženého nebo drceného tl. do 50 mm, s vyplněním spár a vegetačních otvorů, s hutněním vibrováním velikosti dlaždic do 0,09 m2 tl. 80 mm, pro plochy přes 300 m2</t>
  </si>
  <si>
    <t>643768888</t>
  </si>
  <si>
    <t>https://podminky.urs.cz/item/CS_URS_2025_02/596412115</t>
  </si>
  <si>
    <t>75</t>
  </si>
  <si>
    <t>CSB.0073817.URS</t>
  </si>
  <si>
    <t>dlažba plošná vegetační betonová 200x200mm tl 80mm přírodní</t>
  </si>
  <si>
    <t>1099205854</t>
  </si>
  <si>
    <t>Poznámka k položce:_x000D_
retenční dlažba šedá</t>
  </si>
  <si>
    <t>679*1,01 "Přepočtené koeficientem množství</t>
  </si>
  <si>
    <t>Trubní vedení</t>
  </si>
  <si>
    <t>76</t>
  </si>
  <si>
    <t>871353122</t>
  </si>
  <si>
    <t>Montáž kanalizačního potrubí z tvrdého PVC-U hladkého plnostěnného tuhost SN 10 DN 200</t>
  </si>
  <si>
    <t>1706945633</t>
  </si>
  <si>
    <t>https://podminky.urs.cz/item/CS_URS_2025_02/871353122</t>
  </si>
  <si>
    <t>77</t>
  </si>
  <si>
    <t>28611176</t>
  </si>
  <si>
    <t>trubka kanalizační PVC-U plnostěnná jednovrstvá DN 200x1000mm SN10</t>
  </si>
  <si>
    <t>1849684574</t>
  </si>
  <si>
    <t>78</t>
  </si>
  <si>
    <t>871365811</t>
  </si>
  <si>
    <t>Bourání stávajícího potrubí z PVC nebo polypropylenu PP v otevřeném výkopu DN přes 150 do 250</t>
  </si>
  <si>
    <t>1266124937</t>
  </si>
  <si>
    <t>https://podminky.urs.cz/item/CS_URS_2025_02/871365811</t>
  </si>
  <si>
    <t>vybourání stáv. přípojky</t>
  </si>
  <si>
    <t>79</t>
  </si>
  <si>
    <t>894410232</t>
  </si>
  <si>
    <t>Osazení betonových dílců šachet kanalizačních skruž přechodová (konus) DN 1000</t>
  </si>
  <si>
    <t>827514369</t>
  </si>
  <si>
    <t>https://podminky.urs.cz/item/CS_URS_2025_02/894410232</t>
  </si>
  <si>
    <t>80</t>
  </si>
  <si>
    <t>59224414</t>
  </si>
  <si>
    <t>konus betonové šachty DN 1000 kanalizační 100x62,5x58cm tl stěny 10 stupadla poplastovaná</t>
  </si>
  <si>
    <t>606058288</t>
  </si>
  <si>
    <t>81</t>
  </si>
  <si>
    <t>89594118R</t>
  </si>
  <si>
    <t>Demontáž vpusti uliční z betonových dílců</t>
  </si>
  <si>
    <t>-1648965177</t>
  </si>
  <si>
    <t>82</t>
  </si>
  <si>
    <t>895941302</t>
  </si>
  <si>
    <t>Osazení vpusti uliční z betonových dílců DN 450 dno s kalištěm</t>
  </si>
  <si>
    <t>-633502158</t>
  </si>
  <si>
    <t>https://podminky.urs.cz/item/CS_URS_2025_02/895941302</t>
  </si>
  <si>
    <t>83</t>
  </si>
  <si>
    <t>59223852</t>
  </si>
  <si>
    <t>dno pro uliční vpusť s kalovou prohlubní betonové 450x300x50mm</t>
  </si>
  <si>
    <t>204478358</t>
  </si>
  <si>
    <t>84</t>
  </si>
  <si>
    <t>895941314</t>
  </si>
  <si>
    <t>Osazení vpusti uliční z betonových dílců DN 450 skruž horní 570 mm</t>
  </si>
  <si>
    <t>-1106360834</t>
  </si>
  <si>
    <t>https://podminky.urs.cz/item/CS_URS_2025_02/895941314</t>
  </si>
  <si>
    <t>85</t>
  </si>
  <si>
    <t>59223858</t>
  </si>
  <si>
    <t>skruž betonová horní pro uliční vpusť 450x570x50mm</t>
  </si>
  <si>
    <t>1647270188</t>
  </si>
  <si>
    <t>86</t>
  </si>
  <si>
    <t>895941332</t>
  </si>
  <si>
    <t>Osazení vpusti uliční z betonových dílců DN 450 skruž průběžná se zápachovou uzávěrkou</t>
  </si>
  <si>
    <t>-1089595296</t>
  </si>
  <si>
    <t>https://podminky.urs.cz/item/CS_URS_2025_02/895941332</t>
  </si>
  <si>
    <t>87</t>
  </si>
  <si>
    <t>59223331</t>
  </si>
  <si>
    <t>vpusť uliční DN 450 skruž průběžná 450/570x50mm betonová se zápachovou uzávěrkou 200mm PVC</t>
  </si>
  <si>
    <t>1576895429</t>
  </si>
  <si>
    <t>88</t>
  </si>
  <si>
    <t>899103211</t>
  </si>
  <si>
    <t>Demontáž poklopů litinových a ocelových včetně rámů, hmotnosti jednotlivě přes 100 do 150 Kg</t>
  </si>
  <si>
    <t>149218670</t>
  </si>
  <si>
    <t>https://podminky.urs.cz/item/CS_URS_2025_02/899103211</t>
  </si>
  <si>
    <t>Rekonstrukce kanalizační šachty</t>
  </si>
  <si>
    <t>89</t>
  </si>
  <si>
    <t>899104112</t>
  </si>
  <si>
    <t>Osazení poklopů šachtových litinových, ocelových nebo železobetonových včetně rámů pro třídu zatížení D400, E600</t>
  </si>
  <si>
    <t>1716271109</t>
  </si>
  <si>
    <t>https://podminky.urs.cz/item/CS_URS_2025_02/899104112</t>
  </si>
  <si>
    <t>rekonstrukce revizní šachty</t>
  </si>
  <si>
    <t>90</t>
  </si>
  <si>
    <t>55241017</t>
  </si>
  <si>
    <t>poklop šachtový litinový kruhový DN 600 bez ventilace tř D400 pro běžný provoz</t>
  </si>
  <si>
    <t>-1062101315</t>
  </si>
  <si>
    <t>91</t>
  </si>
  <si>
    <t>899132111R</t>
  </si>
  <si>
    <t>Výšková úprava poklopů s ošetřením podkladních vrstev hloubky do 25 cm</t>
  </si>
  <si>
    <t>-2124533631</t>
  </si>
  <si>
    <t>Poznámka k položce:_x000D_
Výšková rektifikace stávajících poklopů a rámů</t>
  </si>
  <si>
    <t>92</t>
  </si>
  <si>
    <t>899204112</t>
  </si>
  <si>
    <t>Osazení mříží litinových včetně rámů a košů na bahno pro třídu zatížení D400, E600</t>
  </si>
  <si>
    <t>1493925984</t>
  </si>
  <si>
    <t>https://podminky.urs.cz/item/CS_URS_2025_02/899204112</t>
  </si>
  <si>
    <t>93</t>
  </si>
  <si>
    <t>59223875</t>
  </si>
  <si>
    <t>koš nízký pro uliční vpusti žárově Pz plech pro rám 500/500mm</t>
  </si>
  <si>
    <t>1380571217</t>
  </si>
  <si>
    <t>94</t>
  </si>
  <si>
    <t>59224480</t>
  </si>
  <si>
    <t>mříž vtoková s rámem pro uliční vpusť 500x500, zatížení 25 tun</t>
  </si>
  <si>
    <t>602442368</t>
  </si>
  <si>
    <t>Ostatní konstrukce a práce, bourání</t>
  </si>
  <si>
    <t>95</t>
  </si>
  <si>
    <t>914111111</t>
  </si>
  <si>
    <t>Montáž svislé dopravní značky základní velikosti do 1 m2 objímkami na sloupky nebo konzoly</t>
  </si>
  <si>
    <t>147677003</t>
  </si>
  <si>
    <t>https://podminky.urs.cz/item/CS_URS_2025_02/914111111</t>
  </si>
  <si>
    <t>2+2*2+2*2+2+1</t>
  </si>
  <si>
    <t>96</t>
  </si>
  <si>
    <t>40445620</t>
  </si>
  <si>
    <t>zákazové, příkazové dopravní značky B1-B34, C1-15 700mm</t>
  </si>
  <si>
    <t>1519012631</t>
  </si>
  <si>
    <t>C10a</t>
  </si>
  <si>
    <t>1+1</t>
  </si>
  <si>
    <t>C10b</t>
  </si>
  <si>
    <t>C1</t>
  </si>
  <si>
    <t>C9a</t>
  </si>
  <si>
    <t>C9b</t>
  </si>
  <si>
    <t>97</t>
  </si>
  <si>
    <t>40445625</t>
  </si>
  <si>
    <t>informativní značky provozní IP8, IP9, IP11-IP13 500x700mm</t>
  </si>
  <si>
    <t>-639261602</t>
  </si>
  <si>
    <t>IP13a</t>
  </si>
  <si>
    <t>98</t>
  </si>
  <si>
    <t>40445609</t>
  </si>
  <si>
    <t>značky upravující přednost P1, P4 900mm</t>
  </si>
  <si>
    <t>1463546854</t>
  </si>
  <si>
    <t>P4</t>
  </si>
  <si>
    <t>99</t>
  </si>
  <si>
    <t>40445650</t>
  </si>
  <si>
    <t>dodatkové tabulky E7, E12, E13 500x300mm</t>
  </si>
  <si>
    <t>1977276758</t>
  </si>
  <si>
    <t>100</t>
  </si>
  <si>
    <t>914511111</t>
  </si>
  <si>
    <t>Montáž sloupku dopravních značek délky do 3,5 m do betonového základu</t>
  </si>
  <si>
    <t>-1996362183</t>
  </si>
  <si>
    <t>https://podminky.urs.cz/item/CS_URS_2025_02/914511111</t>
  </si>
  <si>
    <t>1+1+2+2</t>
  </si>
  <si>
    <t>101</t>
  </si>
  <si>
    <t>40445225</t>
  </si>
  <si>
    <t>sloupek pro dopravní značku Zn D 60mm v 3,5m</t>
  </si>
  <si>
    <t>390341646</t>
  </si>
  <si>
    <t>102</t>
  </si>
  <si>
    <t>915221112</t>
  </si>
  <si>
    <t>Vodorovné dopravní značení stříkaným plastem vodící čára bílá šířky 250 mm souvislá retroreflexní</t>
  </si>
  <si>
    <t>-143883157</t>
  </si>
  <si>
    <t>https://podminky.urs.cz/item/CS_URS_2025_02/915221112</t>
  </si>
  <si>
    <t>V1a</t>
  </si>
  <si>
    <t>60,0</t>
  </si>
  <si>
    <t>103</t>
  </si>
  <si>
    <t>915221122</t>
  </si>
  <si>
    <t>Vodorovné dopravní značení stříkaným plastem vodící čára bílá šířky 250 mm přerušovaná retroreflexní</t>
  </si>
  <si>
    <t>1510641801</t>
  </si>
  <si>
    <t>https://podminky.urs.cz/item/CS_URS_2025_02/915221122</t>
  </si>
  <si>
    <t>V10d</t>
  </si>
  <si>
    <t>V2b</t>
  </si>
  <si>
    <t>20,0</t>
  </si>
  <si>
    <t>104</t>
  </si>
  <si>
    <t>915231112</t>
  </si>
  <si>
    <t>Vodorovné dopravní značení stříkaným plastem přechody pro chodce, šipky, symboly nápisy bílé retroreflexní</t>
  </si>
  <si>
    <t>-1515737766</t>
  </si>
  <si>
    <t>https://podminky.urs.cz/item/CS_URS_2025_02/915231112</t>
  </si>
  <si>
    <t>Vodorovné dopravní značen v bílém plastu, VDZ  piktogram chodce s dítětem</t>
  </si>
  <si>
    <t>Vodorovné dopravní značen v bílém plastu, VDZ č. V14 piktogram jízdního kola</t>
  </si>
  <si>
    <t>Vodorovné dopravní značen v bílém plastu, VDZ č. V15 piktogram težce pohy.postižený</t>
  </si>
  <si>
    <t>Vodorovné dopravní značen v bílém plastu, VDZ č. piktogram cyklokoridoru</t>
  </si>
  <si>
    <t>Vodorovné dopravní značení č. V7 Přechod pro chodce, délka 7,5 a šířka 4m</t>
  </si>
  <si>
    <t>Vodorovné dopravní značení č. V7 Přechod pro chodce, délka 6,5 a šířka 4m</t>
  </si>
  <si>
    <t>Vodorovné dopravní značení č. V7 Přechod pro chodce, délka 5m a šířka 4m</t>
  </si>
  <si>
    <t>Vodorovné dopravní značení č. V7 Přechod pro chodce, délka 2m a šířka 2m</t>
  </si>
  <si>
    <t>Vodorovné dopravní značení č. V7 Přechod pro chodce, délka 2,5m a šířka 2m</t>
  </si>
  <si>
    <t>Vodorovné dopravní značení č. V13a dopravní stín</t>
  </si>
  <si>
    <t>105</t>
  </si>
  <si>
    <t>915311112</t>
  </si>
  <si>
    <t>Vodorovné značení předformovaným termoplastem dopravní značky barevné velikosti do 2 m2</t>
  </si>
  <si>
    <t>-957232254</t>
  </si>
  <si>
    <t>https://podminky.urs.cz/item/CS_URS_2025_02/915311112</t>
  </si>
  <si>
    <t>symbol A11</t>
  </si>
  <si>
    <t>symbol P4</t>
  </si>
  <si>
    <t>106</t>
  </si>
  <si>
    <t>915611111</t>
  </si>
  <si>
    <t>Předznačení pro vodorovné značení stříkané barvou nebo prováděné z nátěrových hmot liniové dělicí čáry, vodicí proužky</t>
  </si>
  <si>
    <t>-1005543798</t>
  </si>
  <si>
    <t>https://podminky.urs.cz/item/CS_URS_2025_02/915611111</t>
  </si>
  <si>
    <t>107</t>
  </si>
  <si>
    <t>915621111</t>
  </si>
  <si>
    <t>Předznačení pro vodorovné značení stříkané barvou nebo prováděné z nátěrových hmot plošné šipky, symboly, nápisy</t>
  </si>
  <si>
    <t>-1522801746</t>
  </si>
  <si>
    <t>https://podminky.urs.cz/item/CS_URS_2025_02/915621111</t>
  </si>
  <si>
    <t>108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</si>
  <si>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</si>
  <si>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</si>
  <si>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1791899404</t>
  </si>
  <si>
    <t>https://podminky.urs.cz/item/CS_URS_2025_02/916131213</t>
  </si>
  <si>
    <t>332,0+19,0+19,0+348,0+55,0</t>
  </si>
  <si>
    <t>109</t>
  </si>
  <si>
    <t>59217031</t>
  </si>
  <si>
    <t>obrubník silniční betonový 1000x150x250mm</t>
  </si>
  <si>
    <t>-1806756717</t>
  </si>
  <si>
    <t>326*1,02 "Přepočtené koeficientem množství</t>
  </si>
  <si>
    <t>110</t>
  </si>
  <si>
    <t>59217029</t>
  </si>
  <si>
    <t>obrubník silniční betonový nájezdový 1000x150x150mm</t>
  </si>
  <si>
    <t>-1668061879</t>
  </si>
  <si>
    <t>362*1,02 "Přepočtené koeficientem množství</t>
  </si>
  <si>
    <t>111</t>
  </si>
  <si>
    <t>59217076</t>
  </si>
  <si>
    <t>obrubník silniční betonový přechodový 1000x150x250mm</t>
  </si>
  <si>
    <t>302378374</t>
  </si>
  <si>
    <t>18,0+18,0</t>
  </si>
  <si>
    <t>36*1,02 "Přepočtené koeficientem množství</t>
  </si>
  <si>
    <t>112</t>
  </si>
  <si>
    <t>59217072</t>
  </si>
  <si>
    <t>obrubník silniční betonový 1000x100x250mm</t>
  </si>
  <si>
    <t>-1542034806</t>
  </si>
  <si>
    <t>Poznámka k položce:_x000D_
betonová obruba drenážní</t>
  </si>
  <si>
    <t>55*1,02 "Přepočtené koeficientem množství</t>
  </si>
  <si>
    <t>113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</si>
  <si>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</si>
  <si>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</si>
  <si>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1613532260</t>
  </si>
  <si>
    <t>https://podminky.urs.cz/item/CS_URS_2025_02/916231213</t>
  </si>
  <si>
    <t>114</t>
  </si>
  <si>
    <t>59217016</t>
  </si>
  <si>
    <t>obrubník betonový chodníkový 1000x80x250mm</t>
  </si>
  <si>
    <t>-634509317</t>
  </si>
  <si>
    <t>1042*1,02 "Přepočtené koeficientem množství</t>
  </si>
  <si>
    <t>115</t>
  </si>
  <si>
    <t>919111114</t>
  </si>
  <si>
    <t>Řezání dilatačních spár v betonovém krytu příčných nebo podélných, šířky 4 mm, hloubky přes 90 do 100 mm</t>
  </si>
  <si>
    <t>-1151550618</t>
  </si>
  <si>
    <t>https://podminky.urs.cz/item/CS_URS_2025_02/919111114</t>
  </si>
  <si>
    <t>Středový ostrov okružní křižovatky - hl. 200 mm</t>
  </si>
  <si>
    <t>14,0*2</t>
  </si>
  <si>
    <t>116</t>
  </si>
  <si>
    <t>919726123</t>
  </si>
  <si>
    <t>Geotextilie netkaná pro ochranu, separaci nebo filtraci měrná hmotnost přes 300 do 500 g/m2</t>
  </si>
  <si>
    <t>2128053937</t>
  </si>
  <si>
    <t>https://podminky.urs.cz/item/CS_URS_2025_02/919726123</t>
  </si>
  <si>
    <t>Poznámka k položce:_x000D_
400g/m2</t>
  </si>
  <si>
    <t>Rozdělení park. stání dlažbu s rovnou hranou - ReoFB</t>
  </si>
  <si>
    <t>1360,0+342,0</t>
  </si>
  <si>
    <t>1188,0</t>
  </si>
  <si>
    <t>117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</si>
  <si>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</si>
  <si>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</si>
  <si>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937321194</t>
  </si>
  <si>
    <t>https://podminky.urs.cz/item/CS_URS_2025_02/919732211</t>
  </si>
  <si>
    <t>ošetření spáry asfaltového krytu</t>
  </si>
  <si>
    <t>95,0</t>
  </si>
  <si>
    <t>118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</si>
  <si>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</si>
  <si>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</si>
  <si>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1141400081</t>
  </si>
  <si>
    <t>https://podminky.urs.cz/item/CS_URS_2025_02/919732221</t>
  </si>
  <si>
    <t>ošetření spáry podél obrub</t>
  </si>
  <si>
    <t>453,0</t>
  </si>
  <si>
    <t>119</t>
  </si>
  <si>
    <t>935114212</t>
  </si>
  <si>
    <t>Osazení štěrbinového odvodňovacího betonového žlabu rozměru 220x260 mm (mikroštěrbinového) se spádem dna 0,5 %</t>
  </si>
  <si>
    <t>-916775847</t>
  </si>
  <si>
    <t>https://podminky.urs.cz/item/CS_URS_2025_02/935114212</t>
  </si>
  <si>
    <t>120</t>
  </si>
  <si>
    <t>59221013</t>
  </si>
  <si>
    <t>trouba mikroštěrbinová s přerušovanou štěrbinou betonová spád dna 0,5% 220x260mm</t>
  </si>
  <si>
    <t>557945211</t>
  </si>
  <si>
    <t>Poznámka k položce:_x000D_
spádový dílec 90/95		260	mm	3	kpl_x000D_
spádový dílec 95/100		260	mm	3	kpl_x000D_
spádový dílec 100/105		260	mm	3	kpl_x000D_
spádový dílec 105/110		260	mm	3	kpl_x000D_
spádový dílec 110/115		260	mm	3	kpl_x000D_
spádový dílec 115/120		300	mm	1	kpl</t>
  </si>
  <si>
    <t>3,0+3,0+3,0+3,0+3,0+1,0</t>
  </si>
  <si>
    <t>121</t>
  </si>
  <si>
    <t>935114213</t>
  </si>
  <si>
    <t>Osazení štěrbinového odvodňovacího betonového žlabu rozměru 220x260 mm (mikroštěrbinového) záslepky</t>
  </si>
  <si>
    <t>-353291031</t>
  </si>
  <si>
    <t>https://podminky.urs.cz/item/CS_URS_2025_02/935114213</t>
  </si>
  <si>
    <t>122</t>
  </si>
  <si>
    <t>59221641</t>
  </si>
  <si>
    <t>záslepka pro mikroštěrbinovou troubu 220x260x120mm</t>
  </si>
  <si>
    <t>-1096985466</t>
  </si>
  <si>
    <t>123</t>
  </si>
  <si>
    <t>935114214</t>
  </si>
  <si>
    <t>Osazení štěrbinového odvodňovacího betonového žlabu rozměru 220x260 mm (mikroštěrbinového) čisticího kusu</t>
  </si>
  <si>
    <t>1839628436</t>
  </si>
  <si>
    <t>https://podminky.urs.cz/item/CS_URS_2025_02/935114214</t>
  </si>
  <si>
    <t>124</t>
  </si>
  <si>
    <t>59221638</t>
  </si>
  <si>
    <t>čisticí kus pro mikroštěrbinovou troubu 220x260x1000mm</t>
  </si>
  <si>
    <t>-1827193366</t>
  </si>
  <si>
    <t>125</t>
  </si>
  <si>
    <t>935114215</t>
  </si>
  <si>
    <t>Osazení štěrbinového odvodňovacího betonového žlabu rozměru 220x260 mm (mikroštěrbinového) vpusťového kompletu</t>
  </si>
  <si>
    <t>-253864646</t>
  </si>
  <si>
    <t>https://podminky.urs.cz/item/CS_URS_2025_02/935114215</t>
  </si>
  <si>
    <t>126</t>
  </si>
  <si>
    <t>59221636</t>
  </si>
  <si>
    <t>vpusťový komplet pro mikroštěrbinovou troubu 220x260x1000mm</t>
  </si>
  <si>
    <t>1302399521</t>
  </si>
  <si>
    <t>127</t>
  </si>
  <si>
    <t>936104211</t>
  </si>
  <si>
    <t>Montáž odpadkového koše do betonové patky</t>
  </si>
  <si>
    <t>470251935</t>
  </si>
  <si>
    <t>https://podminky.urs.cz/item/CS_URS_2025_02/936104211</t>
  </si>
  <si>
    <t>128</t>
  </si>
  <si>
    <t>936124112</t>
  </si>
  <si>
    <t>Montáž lavičky parkové stabilní se zabetonováním noh</t>
  </si>
  <si>
    <t>-2135120200</t>
  </si>
  <si>
    <t>https://podminky.urs.cz/item/CS_URS_2025_02/936124112</t>
  </si>
  <si>
    <t>2+1</t>
  </si>
  <si>
    <t>131</t>
  </si>
  <si>
    <t>961044111</t>
  </si>
  <si>
    <t>Bourání základů z betonu prostého</t>
  </si>
  <si>
    <t>-816335821</t>
  </si>
  <si>
    <t>https://podminky.urs.cz/item/CS_URS_2025_02/961044111</t>
  </si>
  <si>
    <t>vybourání betonové stěny  bazénu</t>
  </si>
  <si>
    <t>rozbourání dna bazenu s ponecháním na místě</t>
  </si>
  <si>
    <t>62,0</t>
  </si>
  <si>
    <t>132</t>
  </si>
  <si>
    <t>962052211</t>
  </si>
  <si>
    <t>Bourání zdiva železobetonového nadzákladového, objemu přes 1 m3</t>
  </si>
  <si>
    <t>150498454</t>
  </si>
  <si>
    <t>https://podminky.urs.cz/item/CS_URS_2025_02/962052211</t>
  </si>
  <si>
    <t>Poznámka k položce:_x000D_
vč. odstranění ocelové výztuže  z železobetonové konstrukce bazénu</t>
  </si>
  <si>
    <t>vybourání železobetonové zdi bazénu s odvozem na skládku</t>
  </si>
  <si>
    <t>133</t>
  </si>
  <si>
    <t>966001211</t>
  </si>
  <si>
    <t>Odstranění lavičky parkové stabilní zabetonované</t>
  </si>
  <si>
    <t>-1794399463</t>
  </si>
  <si>
    <t>https://podminky.urs.cz/item/CS_URS_2025_02/966001211</t>
  </si>
  <si>
    <t>Poznámka k položce:_x000D_
vč. očištění od beton. patek</t>
  </si>
  <si>
    <t>134</t>
  </si>
  <si>
    <t>966001311</t>
  </si>
  <si>
    <t>Odstranění odpadkového koše s betonovou patkou</t>
  </si>
  <si>
    <t>-1075315708</t>
  </si>
  <si>
    <t>https://podminky.urs.cz/item/CS_URS_2025_02/966001311</t>
  </si>
  <si>
    <t>135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</si>
  <si>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</si>
  <si>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</si>
  <si>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2089134304</t>
  </si>
  <si>
    <t>https://podminky.urs.cz/item/CS_URS_2025_02/966006132</t>
  </si>
  <si>
    <t>2+1+1+1</t>
  </si>
  <si>
    <t>136</t>
  </si>
  <si>
    <t>966006254</t>
  </si>
  <si>
    <t>Odstranění sloupku zahrazovacího s odklizením materiálu na vzdálenost do 20 m nebo s naložením na dopravní prostředek flexibilního</t>
  </si>
  <si>
    <t>-1476304599</t>
  </si>
  <si>
    <t>https://podminky.urs.cz/item/CS_URS_2025_02/966006254</t>
  </si>
  <si>
    <t>137</t>
  </si>
  <si>
    <t>966008222</t>
  </si>
  <si>
    <t>Bourání betonového nebo polymerbetonového odvodňovacího žlabu š přes 200 mm</t>
  </si>
  <si>
    <t>-501532498</t>
  </si>
  <si>
    <t>https://podminky.urs.cz/item/CS_URS_2025_02/966008222</t>
  </si>
  <si>
    <t>Poznámka k položce:_x000D_
V cenách jsou započteny i náklady na bouráním obetonování žlabu a případné bourání betonového lože.</t>
  </si>
  <si>
    <t>vybourání betonového mikroštěrbinového žlabu</t>
  </si>
  <si>
    <t>997</t>
  </si>
  <si>
    <t>Přesun sutě</t>
  </si>
  <si>
    <t>138</t>
  </si>
  <si>
    <t>997006007</t>
  </si>
  <si>
    <t>Úprava stavebního odpadu drcení s dopravou na vzdálenost do 100 m a naložením do drtícího zařízení ze zdiva železobetonového</t>
  </si>
  <si>
    <t>1618773740</t>
  </si>
  <si>
    <t>https://podminky.urs.cz/item/CS_URS_2025_02/997006007</t>
  </si>
  <si>
    <t>62,0*2,0</t>
  </si>
  <si>
    <t>139</t>
  </si>
  <si>
    <t>997013813</t>
  </si>
  <si>
    <t>Poplatek za uložení stavebního odpadu na skládce (skládkovné) z plastických hmot zatříděného do Katalogu odpadů pod kódem 17 02 03</t>
  </si>
  <si>
    <t>108525225</t>
  </si>
  <si>
    <t>https://podminky.urs.cz/item/CS_URS_2025_02/997013813</t>
  </si>
  <si>
    <t>140</t>
  </si>
  <si>
    <t>997221561</t>
  </si>
  <si>
    <t>Vodorovná doprava suti bez naložení, ale se složením a s hrubým urovnáním z kusových materiálů, na vzdálenost do 1 km</t>
  </si>
  <si>
    <t>-863684553</t>
  </si>
  <si>
    <t>https://podminky.urs.cz/item/CS_URS_2025_02/997221561</t>
  </si>
  <si>
    <t>141</t>
  </si>
  <si>
    <t>997221569</t>
  </si>
  <si>
    <t>Vodorovná doprava suti bez naložení, ale se složením a s hrubým urovnáním z kusových materiálů, na vzdálenost Příplatek k ceně za každý další započatý 1 km přes 1 km</t>
  </si>
  <si>
    <t>-541768701</t>
  </si>
  <si>
    <t>https://podminky.urs.cz/item/CS_URS_2025_02/997221569</t>
  </si>
  <si>
    <t>3972,595*9 "Přepočtené koeficientem množství</t>
  </si>
  <si>
    <t>142</t>
  </si>
  <si>
    <t>997221861</t>
  </si>
  <si>
    <t>Poplatek za uložení stavebního odpadu na recyklační skládce (skládkovné) z prostého betonu zatříděného do Katalogu odpadů pod kódem 17 01 01</t>
  </si>
  <si>
    <t>1697449177</t>
  </si>
  <si>
    <t>https://podminky.urs.cz/item/CS_URS_2025_02/997221861</t>
  </si>
  <si>
    <t>143</t>
  </si>
  <si>
    <t>997221873</t>
  </si>
  <si>
    <t>699188329</t>
  </si>
  <si>
    <t>https://podminky.urs.cz/item/CS_URS_2025_02/997221873</t>
  </si>
  <si>
    <t>144</t>
  </si>
  <si>
    <t>997221875</t>
  </si>
  <si>
    <t>Poplatek za uložení stavebního odpadu na recyklační skládce (skládkovné) asfaltového bez obsahu dehtu zatříděného do Katalogu odpadů pod kódem 17 03 02</t>
  </si>
  <si>
    <t>-1259760475</t>
  </si>
  <si>
    <t>https://podminky.urs.cz/item/CS_URS_2025_02/997221875</t>
  </si>
  <si>
    <t>998</t>
  </si>
  <si>
    <t>Přesun hmot</t>
  </si>
  <si>
    <t>145</t>
  </si>
  <si>
    <t>998225111</t>
  </si>
  <si>
    <t>Přesun hmot pro komunikace s krytem z kameniva, monolitickým betonovým nebo živičným dopravní vzdálenost do 200 m jakékoliv délky objektu</t>
  </si>
  <si>
    <t>1316084438</t>
  </si>
  <si>
    <t>https://podminky.urs.cz/item/CS_URS_2025_02/998225111</t>
  </si>
  <si>
    <t>46-M</t>
  </si>
  <si>
    <t>Zemní práce při extr.mont.pracích</t>
  </si>
  <si>
    <t>146</t>
  </si>
  <si>
    <t>460171222</t>
  </si>
  <si>
    <t>Hloubení kabelových rýh strojně včetně urovnání dna s přemístěním výkopku do vzdálenosti 3 m od okraje jámy nebo s naložením na dopravní prostředek šířky 50 cm hloubky 30 cm v hornině třídy těžitelnosti I skupiny 3</t>
  </si>
  <si>
    <t>2038972307</t>
  </si>
  <si>
    <t>https://podminky.urs.cz/item/CS_URS_2025_02/460171222</t>
  </si>
  <si>
    <t>147</t>
  </si>
  <si>
    <t>460451232</t>
  </si>
  <si>
    <t>Zásyp kabelových rýh strojně s přemístěním sypaniny ze vzdálenosti do 10 m, s uložením výkopku ve vrstvách včetně zhutnění a urovnání povrchu šířky 50 cm hloubky 30 cm z horniny třídy těžitelnosti I skupiny 3</t>
  </si>
  <si>
    <t>-734075449</t>
  </si>
  <si>
    <t>https://podminky.urs.cz/item/CS_URS_2025_02/460451232</t>
  </si>
  <si>
    <t>148</t>
  </si>
  <si>
    <t>583373020</t>
  </si>
  <si>
    <t>štěrkopísek frakce 0/16</t>
  </si>
  <si>
    <t>256</t>
  </si>
  <si>
    <t>-1360804670</t>
  </si>
  <si>
    <t>15*1,68 "Přepočtené koeficientem množství</t>
  </si>
  <si>
    <t>149</t>
  </si>
  <si>
    <t>460791116</t>
  </si>
  <si>
    <t>Montáž trubek ochranných uložených volně do rýhy plastových tuhých, vnitřního průměru přes 133 do 172 mm</t>
  </si>
  <si>
    <t>-829864939</t>
  </si>
  <si>
    <t>https://podminky.urs.cz/item/CS_URS_2025_02/460791116</t>
  </si>
  <si>
    <t>150</t>
  </si>
  <si>
    <t>34571099</t>
  </si>
  <si>
    <t>trubka elektroinstalační dělená (chránička) D 138/160mm, HDPE</t>
  </si>
  <si>
    <t>-1323010492</t>
  </si>
  <si>
    <t>100*1,015 "Přepočtené koeficientem množství</t>
  </si>
  <si>
    <t xml:space="preserve">"Chránička určená pro využití společností Vodafone Czech Republic a.s." </t>
  </si>
  <si>
    <t>767</t>
  </si>
  <si>
    <t>Konstrukce zámečnické</t>
  </si>
  <si>
    <t>151</t>
  </si>
  <si>
    <t>767161844</t>
  </si>
  <si>
    <t>Demontáž zábradlí k dalšímu použití schodišťového nerozebíratelný spoj hmotnosti 1 m zábradlí přes 20 kg</t>
  </si>
  <si>
    <t>1897579070</t>
  </si>
  <si>
    <t>https://podminky.urs.cz/item/CS_URS_2025_02/767161844</t>
  </si>
  <si>
    <t>Demontáž a opětovná montáž ocelového schodištového zábradlí</t>
  </si>
  <si>
    <t>2,0</t>
  </si>
  <si>
    <t>152</t>
  </si>
  <si>
    <t>767223222</t>
  </si>
  <si>
    <t>Montáž zábradlí přímého v exteriéru na schodišti kotveného do betonu</t>
  </si>
  <si>
    <t>4279857</t>
  </si>
  <si>
    <t>https://podminky.urs.cz/item/CS_URS_2025_02/767223222</t>
  </si>
  <si>
    <t>SO 02 - Veřejné osvětlení</t>
  </si>
  <si>
    <t>Richard Hubený</t>
  </si>
  <si>
    <t>741 - Elektroinstalace - silnoproud</t>
  </si>
  <si>
    <t>46-M - Zemní práce při extr.mont.pracích</t>
  </si>
  <si>
    <t>741</t>
  </si>
  <si>
    <t>Elektroinstalace - silnoproud</t>
  </si>
  <si>
    <t>218202016</t>
  </si>
  <si>
    <t>Demontáž svítidla výbojkového průmyslového nebo venkovního ze sloupku parkového</t>
  </si>
  <si>
    <t>1611131888</t>
  </si>
  <si>
    <t>https://podminky.urs.cz/item/CS_URS_2025_02/218202016</t>
  </si>
  <si>
    <t>218204103</t>
  </si>
  <si>
    <t>Demontáž výložníků osvětlení jednoramenných sloupových hmotnosti do 35 kg</t>
  </si>
  <si>
    <t>1555509411</t>
  </si>
  <si>
    <t>https://podminky.urs.cz/item/CS_URS_2025_02/218204103</t>
  </si>
  <si>
    <t>218204201</t>
  </si>
  <si>
    <t>Demontáž elektrovýzbroje stožárů osvětlení 1 okruh</t>
  </si>
  <si>
    <t>-619028230</t>
  </si>
  <si>
    <t>https://podminky.urs.cz/item/CS_URS_2025_02/218204201</t>
  </si>
  <si>
    <t>218220300</t>
  </si>
  <si>
    <t>Demontáž svorek hromosvodných s 1 šroubem</t>
  </si>
  <si>
    <t>641220218</t>
  </si>
  <si>
    <t>https://podminky.urs.cz/item/CS_URS_2025_02/218220300</t>
  </si>
  <si>
    <t>218100003</t>
  </si>
  <si>
    <t>Odpojení vodičů z rozváděče nebo přístroje průřezu žíly do 16 mm2</t>
  </si>
  <si>
    <t>722575718</t>
  </si>
  <si>
    <t>https://podminky.urs.cz/item/CS_URS_2025_02/218100003</t>
  </si>
  <si>
    <t>218100001</t>
  </si>
  <si>
    <t>Odpojení vodičů z rozváděče nebo přístroje průřezu žíly do 2,5 mm2</t>
  </si>
  <si>
    <t>-1322174342</t>
  </si>
  <si>
    <t>https://podminky.urs.cz/item/CS_URS_2025_02/218100001</t>
  </si>
  <si>
    <t>218204011</t>
  </si>
  <si>
    <t>Demontáž stožárů osvětlení ocelových samostatně stojících délky do 12 m</t>
  </si>
  <si>
    <t>-1144885529</t>
  </si>
  <si>
    <t>https://podminky.urs.cz/item/CS_URS_2025_02/218204011</t>
  </si>
  <si>
    <t>945421110</t>
  </si>
  <si>
    <t>Hydraulická zvedací plošina na automobilovém podvozku výška zdvihu do 18 m včetně obsluhy</t>
  </si>
  <si>
    <t>hod</t>
  </si>
  <si>
    <t>788022950</t>
  </si>
  <si>
    <t>https://podminky.urs.cz/item/CS_URS_2025_02/945421110</t>
  </si>
  <si>
    <t>741122134</t>
  </si>
  <si>
    <t>Montáž kabel Cu plný kulatý žíla 4x16 až 25 mm2 zatažený v trubkách (např. CYKY, CYKFY)</t>
  </si>
  <si>
    <t>196427652</t>
  </si>
  <si>
    <t>https://podminky.urs.cz/item/CS_URS_2025_02/741122134</t>
  </si>
  <si>
    <t>34111080</t>
  </si>
  <si>
    <t>kabel instalační jádro Cu plné izolace PVC plášť PVC 450/750V (CYKY) 4x16mm2</t>
  </si>
  <si>
    <t>-1085368236</t>
  </si>
  <si>
    <t>210220020</t>
  </si>
  <si>
    <t>Montáž uzemňovacího vedení vodičů FeZn pomocí svorek v zemi s izolací spojů páskou do 120 mm2 ve městské zástavbě</t>
  </si>
  <si>
    <t>1065512463</t>
  </si>
  <si>
    <t>https://podminky.urs.cz/item/CS_URS_2025_02/210220020</t>
  </si>
  <si>
    <t>35442062</t>
  </si>
  <si>
    <t>pás zemnící 30x4mm FeZn</t>
  </si>
  <si>
    <t>483430798</t>
  </si>
  <si>
    <t>210220302</t>
  </si>
  <si>
    <t>Montáž svorek hromosvodných se 3 a více šrouby</t>
  </si>
  <si>
    <t>1022958740</t>
  </si>
  <si>
    <t>https://podminky.urs.cz/item/CS_URS_2025_02/210220302</t>
  </si>
  <si>
    <t>35441986</t>
  </si>
  <si>
    <t>svorka odbočovací a spojovací pro pásek 30x4mm, FeZn</t>
  </si>
  <si>
    <t>-1316624986</t>
  </si>
  <si>
    <t>741122142</t>
  </si>
  <si>
    <t>Montáž kabel Cu plný kulatý žíla 5x1,5 až 2,5 mm2 zatažený v trubkách (např. CYKY, CYKFY)</t>
  </si>
  <si>
    <t>-1868478528</t>
  </si>
  <si>
    <t>https://podminky.urs.cz/item/CS_URS_2025_02/741122142</t>
  </si>
  <si>
    <t>34111090</t>
  </si>
  <si>
    <t>kabel instalační jádro Cu plné izolace PVC plášť PVC 450/750V (CYKY) 5x1,5mm2</t>
  </si>
  <si>
    <t>-1961659948</t>
  </si>
  <si>
    <t>210204201</t>
  </si>
  <si>
    <t>Montáž elektrovýzbroje stožárů osvětlení 1 okruh</t>
  </si>
  <si>
    <t>327294525</t>
  </si>
  <si>
    <t>https://podminky.urs.cz/item/CS_URS_2025_02/210204201</t>
  </si>
  <si>
    <t>31674131</t>
  </si>
  <si>
    <t>výzbroj stožárová SV 6.16.4</t>
  </si>
  <si>
    <t>1816661773</t>
  </si>
  <si>
    <t>210100252</t>
  </si>
  <si>
    <t>Ukončení kabelů smršťovací koncovkou nebo páskou se zapojením bez letování žíly do 4x25 mm2</t>
  </si>
  <si>
    <t>-1135387965</t>
  </si>
  <si>
    <t>https://podminky.urs.cz/item/CS_URS_2025_02/210100252</t>
  </si>
  <si>
    <t>KSCZ4X 6-25</t>
  </si>
  <si>
    <t>Koncovka KSCZ4X 6-25</t>
  </si>
  <si>
    <t>ks</t>
  </si>
  <si>
    <t>1678332364</t>
  </si>
  <si>
    <t>UNB</t>
  </si>
  <si>
    <t>Uprava napájecího bodu</t>
  </si>
  <si>
    <t>kpl</t>
  </si>
  <si>
    <t>-1817967124</t>
  </si>
  <si>
    <t>741410041</t>
  </si>
  <si>
    <t>Montáž drátu nebo lana uzemňovacího průměru do 10 mm v městské zástavbě v zemi</t>
  </si>
  <si>
    <t>1063231003</t>
  </si>
  <si>
    <t>https://podminky.urs.cz/item/CS_URS_2025_02/741410041</t>
  </si>
  <si>
    <t>35441073</t>
  </si>
  <si>
    <t>drát D 10mm FeZn</t>
  </si>
  <si>
    <t>1489043888</t>
  </si>
  <si>
    <t>210220301</t>
  </si>
  <si>
    <t>Montáž svorek hromosvodných se 2 šrouby</t>
  </si>
  <si>
    <t>969550035</t>
  </si>
  <si>
    <t>https://podminky.urs.cz/item/CS_URS_2025_02/210220301</t>
  </si>
  <si>
    <t>35441996</t>
  </si>
  <si>
    <t>svorka odbočovací a spojovací pro spojování kruhových a páskových vodičů, FeZn</t>
  </si>
  <si>
    <t>319401559</t>
  </si>
  <si>
    <t>35441895</t>
  </si>
  <si>
    <t>svorka připojovací k připojení kovových částí</t>
  </si>
  <si>
    <t>646261428</t>
  </si>
  <si>
    <t>210203901</t>
  </si>
  <si>
    <t>Montáž svítidel LED se zapojením vodičů průmyslových nebo venkovních na výložník nebo dřík</t>
  </si>
  <si>
    <t>1046560120</t>
  </si>
  <si>
    <t>https://podminky.urs.cz/item/CS_URS_2025_02/210203901</t>
  </si>
  <si>
    <t>Pol5</t>
  </si>
  <si>
    <t>SITECO  Streetlight SL 21 mini, ST1.0a (5XE6D33A08GB), 40,4W včetně příruby</t>
  </si>
  <si>
    <t>1026462866</t>
  </si>
  <si>
    <t>Pol6</t>
  </si>
  <si>
    <t>SITECO   Streetlight SL 21 mini, PC-R (5XE7G43A08MB)  včetně příruby</t>
  </si>
  <si>
    <t>938076033</t>
  </si>
  <si>
    <t>210204011</t>
  </si>
  <si>
    <t>Montáž stožárů osvětlení ocelových samostatně stojících délky do 12 m</t>
  </si>
  <si>
    <t>679381777</t>
  </si>
  <si>
    <t>https://podminky.urs.cz/item/CS_URS_2025_02/210204011</t>
  </si>
  <si>
    <t>31674067</t>
  </si>
  <si>
    <t>stožár osvětlovací sadový Pz 133/89/60 v 6,0m</t>
  </si>
  <si>
    <t>1939236870</t>
  </si>
  <si>
    <t>31674124</t>
  </si>
  <si>
    <t>manžeta plastová ochranná na stožár d=133mm</t>
  </si>
  <si>
    <t>1249099033</t>
  </si>
  <si>
    <t>31674116</t>
  </si>
  <si>
    <t>stožár osvětlovací uliční Pz 159/108/89 v 7m</t>
  </si>
  <si>
    <t>2135527497</t>
  </si>
  <si>
    <t>31674126</t>
  </si>
  <si>
    <t>manžeta plastová ochranná na stožár d=159mm</t>
  </si>
  <si>
    <t>-1668273969</t>
  </si>
  <si>
    <t>31674117</t>
  </si>
  <si>
    <t>stožár osvětlovací přechodový Pz 168/133/114 v 6m</t>
  </si>
  <si>
    <t>-932492524</t>
  </si>
  <si>
    <t>31674127</t>
  </si>
  <si>
    <t>manžeta plastová ochranná na stožár d=168mm</t>
  </si>
  <si>
    <t>1278446471</t>
  </si>
  <si>
    <t>210204103</t>
  </si>
  <si>
    <t>Montáž výložníků osvětlení jednoramenných sloupových hmotnosti do 35 kg</t>
  </si>
  <si>
    <t>1383971908</t>
  </si>
  <si>
    <t>https://podminky.urs.cz/item/CS_URS_2025_02/210204103</t>
  </si>
  <si>
    <t>161050004R1</t>
  </si>
  <si>
    <t>Výložník UD1-3600/D (A1)</t>
  </si>
  <si>
    <t>-1992279161</t>
  </si>
  <si>
    <t>161050003R1</t>
  </si>
  <si>
    <t>Výložník 2000+250/ /125°(A2)</t>
  </si>
  <si>
    <t>-214052199</t>
  </si>
  <si>
    <t>161050006R1</t>
  </si>
  <si>
    <t>VýložníkUD1-500/D (A3)</t>
  </si>
  <si>
    <t>73550329</t>
  </si>
  <si>
    <t>0611500089</t>
  </si>
  <si>
    <t>Výložník  UD1/89-1500</t>
  </si>
  <si>
    <t>1261746096</t>
  </si>
  <si>
    <t>0612000089</t>
  </si>
  <si>
    <t>Výložník  UD1/89-2000</t>
  </si>
  <si>
    <t>1930888751</t>
  </si>
  <si>
    <t>210100096</t>
  </si>
  <si>
    <t>Ukončení vodičů na svorkovnici s otevřením a uzavřením krytu včetně zapojení průřezu žíly do 2,5 mm2</t>
  </si>
  <si>
    <t>-339149787</t>
  </si>
  <si>
    <t>https://podminky.urs.cz/item/CS_URS_2025_02/210100096</t>
  </si>
  <si>
    <t>210100101</t>
  </si>
  <si>
    <t>Ukončení vodičů na svorkovnici s otevřením a uzavřením krytu včetně zapojení průřezu žíly do 16 mm2</t>
  </si>
  <si>
    <t>1427705644</t>
  </si>
  <si>
    <t>https://podminky.urs.cz/item/CS_URS_2025_02/210100101</t>
  </si>
  <si>
    <t>2273-202</t>
  </si>
  <si>
    <t>Svorka 2273-202 instalační 2 x 2,5 mm²</t>
  </si>
  <si>
    <t>1517787096</t>
  </si>
  <si>
    <t>011464000</t>
  </si>
  <si>
    <t>Měření (monitoring) úrovně osvětlení</t>
  </si>
  <si>
    <t>354495961</t>
  </si>
  <si>
    <t>https://podminky.urs.cz/item/CS_URS_2025_02/011464000</t>
  </si>
  <si>
    <t>741810002</t>
  </si>
  <si>
    <t>Celková prohlídka elektrického rozvodu a zařízení přes 100 000 do 500 000,- Kč</t>
  </si>
  <si>
    <t>-1763681253</t>
  </si>
  <si>
    <t>https://podminky.urs.cz/item/CS_URS_2025_02/741810002</t>
  </si>
  <si>
    <t>460010023</t>
  </si>
  <si>
    <t>Vytyčení trasy vedení kabelového podzemního v terénu volném</t>
  </si>
  <si>
    <t>km</t>
  </si>
  <si>
    <t>-42404683</t>
  </si>
  <si>
    <t>https://podminky.urs.cz/item/CS_URS_2025_02/460010023</t>
  </si>
  <si>
    <t>PolR1</t>
  </si>
  <si>
    <t>Vytyčení stávajících inženýrských sítí</t>
  </si>
  <si>
    <t>2041855969</t>
  </si>
  <si>
    <t>468051121</t>
  </si>
  <si>
    <t>Bourání základu betonového při elektromontážích</t>
  </si>
  <si>
    <t>-735076213</t>
  </si>
  <si>
    <t>https://podminky.urs.cz/item/CS_URS_2025_02/468051121</t>
  </si>
  <si>
    <t>460391123</t>
  </si>
  <si>
    <t>Zásyp jam při elektromontážích ručně se zhutněním z hornin třídy I skupiny 3</t>
  </si>
  <si>
    <t>714901492</t>
  </si>
  <si>
    <t>https://podminky.urs.cz/item/CS_URS_2025_02/460391123</t>
  </si>
  <si>
    <t>460141112</t>
  </si>
  <si>
    <t>Hloubení nezapažených jam při elektromontážích strojně v hornině tř I skupiny 3</t>
  </si>
  <si>
    <t>1100499923</t>
  </si>
  <si>
    <t>https://podminky.urs.cz/item/CS_URS_2025_02/460141112</t>
  </si>
  <si>
    <t>460080013</t>
  </si>
  <si>
    <t>Základové konstrukce při elektromontážích z monolitického betonu tř. C 12/15</t>
  </si>
  <si>
    <t>-892289018</t>
  </si>
  <si>
    <t>https://podminky.urs.cz/item/CS_URS_2025_02/460080013</t>
  </si>
  <si>
    <t>460520172</t>
  </si>
  <si>
    <t>Montáž trubek ochranných plastových uložených volně do rýhy ohebných přes 32 do 50 mm</t>
  </si>
  <si>
    <t>891889836</t>
  </si>
  <si>
    <t>https://podminky.urs.cz/item/CS_URS_2025_02/460520172</t>
  </si>
  <si>
    <t>34571350</t>
  </si>
  <si>
    <t>trubka elektroinstalační ohebná dvouplášťová korugovaná HDPE (chránička) D 32/40mm</t>
  </si>
  <si>
    <t>-1229305502</t>
  </si>
  <si>
    <t>871361101</t>
  </si>
  <si>
    <t>Montáž potrubí z PVC SDR 11 těsněných gumovým kroužkem otevřený výkop D 280 x 10,8 mm</t>
  </si>
  <si>
    <t>-981892653</t>
  </si>
  <si>
    <t>https://podminky.urs.cz/item/CS_URS_2025_02/871361101</t>
  </si>
  <si>
    <t>28611140</t>
  </si>
  <si>
    <t>trubka kanalizační PVC DN 250x1000mm SN4</t>
  </si>
  <si>
    <t>-804341199</t>
  </si>
  <si>
    <t>28611141</t>
  </si>
  <si>
    <t>trubka kanalizační PVC DN 250x2000mm SN4</t>
  </si>
  <si>
    <t>-853564299</t>
  </si>
  <si>
    <t>460161152</t>
  </si>
  <si>
    <t>Hloubení kabelových rýh ručně š 35 cm hl 60 cm v hornině tř I skupiny 3</t>
  </si>
  <si>
    <t>-700131501</t>
  </si>
  <si>
    <t>https://podminky.urs.cz/item/CS_URS_2025_02/460161152</t>
  </si>
  <si>
    <t>460661111</t>
  </si>
  <si>
    <t>Kabelové lože z písku pro kabely nn bez zakrytí š lože do 35 cm</t>
  </si>
  <si>
    <t>50304717</t>
  </si>
  <si>
    <t>https://podminky.urs.cz/item/CS_URS_2025_02/460661111</t>
  </si>
  <si>
    <t>460431162</t>
  </si>
  <si>
    <t>Zásyp kabelových rýh ručně se zhutněním š 35 cm hl 60 cm z horniny tř I skupiny 3</t>
  </si>
  <si>
    <t>1704433656</t>
  </si>
  <si>
    <t>https://podminky.urs.cz/item/CS_URS_2025_02/460431162</t>
  </si>
  <si>
    <t>460581121</t>
  </si>
  <si>
    <t>Zatravnění včetně zalití vodou na rovině</t>
  </si>
  <si>
    <t>1253535481</t>
  </si>
  <si>
    <t>https://podminky.urs.cz/item/CS_URS_2025_02/460581121</t>
  </si>
  <si>
    <t>460791213</t>
  </si>
  <si>
    <t>Montáž trubek ochranných plastových uložených volně do rýhy ohebných přes 50 do 90 mm</t>
  </si>
  <si>
    <t>-2008419259</t>
  </si>
  <si>
    <t>https://podminky.urs.cz/item/CS_URS_2025_02/460791213</t>
  </si>
  <si>
    <t>34571345</t>
  </si>
  <si>
    <t>trubka elektroinstalační ohebná dvouplášťová korugovaná HDPE (chránička) D 62/75mm</t>
  </si>
  <si>
    <t>-1988994827</t>
  </si>
  <si>
    <t>460671124</t>
  </si>
  <si>
    <t>Výstražná deska pro krytí kabelů šířky přes 25 do 30 cm</t>
  </si>
  <si>
    <t>-1034093561</t>
  </si>
  <si>
    <t>https://podminky.urs.cz/item/CS_URS_2025_02/460671124</t>
  </si>
  <si>
    <t>34575105</t>
  </si>
  <si>
    <t>deska kabelová krycí PVC červená, 300x2mm</t>
  </si>
  <si>
    <t>-184619842</t>
  </si>
  <si>
    <t>460161312</t>
  </si>
  <si>
    <t>Hloubení kabelových rýh ručně š 50 cm hl 120 cm v hornině tř I skupiny 3</t>
  </si>
  <si>
    <t>-736149260</t>
  </si>
  <si>
    <t>https://podminky.urs.cz/item/CS_URS_2025_02/460161312</t>
  </si>
  <si>
    <t>460281111</t>
  </si>
  <si>
    <t>Pažení příložné plné výkopů rýh kabelových hl do 2 m</t>
  </si>
  <si>
    <t>-351566233</t>
  </si>
  <si>
    <t>https://podminky.urs.cz/item/CS_URS_2025_02/460281111</t>
  </si>
  <si>
    <t>460791214</t>
  </si>
  <si>
    <t>Montáž trubek ochranných plastových uložených volně do rýhy ohebných přes 90 do 110 mm</t>
  </si>
  <si>
    <t>-1418517586</t>
  </si>
  <si>
    <t>https://podminky.urs.cz/item/CS_URS_2025_02/460791214</t>
  </si>
  <si>
    <t>34571355</t>
  </si>
  <si>
    <t>trubka elektroinstalační ohebná dvouplášťová korugovaná HDPE (chránička) D 93/110mm</t>
  </si>
  <si>
    <t>456442139</t>
  </si>
  <si>
    <t>460742131</t>
  </si>
  <si>
    <t>Osazení kabelových prostupů z trub plastových do rýhy s obetonováním průměru do 10 cm</t>
  </si>
  <si>
    <t>1347968152</t>
  </si>
  <si>
    <t>https://podminky.urs.cz/item/CS_URS_2025_02/460742131</t>
  </si>
  <si>
    <t>460281121</t>
  </si>
  <si>
    <t>Odstranění pažení příložného plného výkopů rýh kabelových hl do 2 m</t>
  </si>
  <si>
    <t>263884131</t>
  </si>
  <si>
    <t>https://podminky.urs.cz/item/CS_URS_2025_02/460281121</t>
  </si>
  <si>
    <t>460431332</t>
  </si>
  <si>
    <t>Zásyp kabelových rýh ručně se zhutněním š 50 cm hl 120 cm z horniny tř I skupiny 3</t>
  </si>
  <si>
    <t>790065905</t>
  </si>
  <si>
    <t>https://podminky.urs.cz/item/CS_URS_2025_02/460431332</t>
  </si>
  <si>
    <t>468041123</t>
  </si>
  <si>
    <t>Řezání živičného podkladu nebo krytu při elektromontážích hl přes 10 do 15 cm</t>
  </si>
  <si>
    <t>-706170079</t>
  </si>
  <si>
    <t>https://podminky.urs.cz/item/CS_URS_2025_02/468041123</t>
  </si>
  <si>
    <t>468011143</t>
  </si>
  <si>
    <t>Odstranění podkladu nebo krytu komunikace při elektromontážích ze živice tl přes 10 do 15 cm</t>
  </si>
  <si>
    <t>-45606255</t>
  </si>
  <si>
    <t>https://podminky.urs.cz/item/CS_URS_2025_02/468011143</t>
  </si>
  <si>
    <t>468041112</t>
  </si>
  <si>
    <t>Řezání betonového podkladu nebo krytu při elektromontážích hl přes 10 do 15 cm</t>
  </si>
  <si>
    <t>-444872873</t>
  </si>
  <si>
    <t>https://podminky.urs.cz/item/CS_URS_2025_02/468041112</t>
  </si>
  <si>
    <t>468011131</t>
  </si>
  <si>
    <t>Odstranění podkladu nebo krytu komunikace při elektromontážích z betonu prostého tl do 15 cm</t>
  </si>
  <si>
    <t>677877260</t>
  </si>
  <si>
    <t>https://podminky.urs.cz/item/CS_URS_2025_02/468011131</t>
  </si>
  <si>
    <t>460871132</t>
  </si>
  <si>
    <t>Podklad vozovky a chodníku ze štěrkopísku se zhutněním při elektromontážích tl přes 5 do 10 cm</t>
  </si>
  <si>
    <t>694520710</t>
  </si>
  <si>
    <t>https://podminky.urs.cz/item/CS_URS_2025_02/460871132</t>
  </si>
  <si>
    <t>460871172</t>
  </si>
  <si>
    <t>Podklad vozovky a chodníku z betonu prostého při elektromontážích tl přes 10 do 15 cm</t>
  </si>
  <si>
    <t>1965077191</t>
  </si>
  <si>
    <t>https://podminky.urs.cz/item/CS_URS_2025_02/460871172</t>
  </si>
  <si>
    <t>576153311</t>
  </si>
  <si>
    <t>Asfaltový koberec mastixový SMA 16 S tl 60 mm š do 3 m z modifikovaného asfaltu</t>
  </si>
  <si>
    <t>-1899865785</t>
  </si>
  <si>
    <t>https://podminky.urs.cz/item/CS_URS_2025_02/576153311</t>
  </si>
  <si>
    <t>469972112</t>
  </si>
  <si>
    <t>Odvoz suti při elektromontážích do 1 km</t>
  </si>
  <si>
    <t>742745013</t>
  </si>
  <si>
    <t>https://podminky.urs.cz/item/CS_URS_2025_02/469972112</t>
  </si>
  <si>
    <t>469972122</t>
  </si>
  <si>
    <t>Příplatek k odvozu suti při elektromontážích za každý další 1 km</t>
  </si>
  <si>
    <t>-1042337325</t>
  </si>
  <si>
    <t>https://podminky.urs.cz/item/CS_URS_2025_02/469972122</t>
  </si>
  <si>
    <t>469973120</t>
  </si>
  <si>
    <t>Poplatek za uložení na recyklační skládce (skládkovné) stavebního odpadu z prostého betonu kód odpadu 17 01 01</t>
  </si>
  <si>
    <t>1129631891</t>
  </si>
  <si>
    <t>https://podminky.urs.cz/item/CS_URS_2025_02/469973120</t>
  </si>
  <si>
    <t>469973125</t>
  </si>
  <si>
    <t>Poplatek za uložení na recyklační skládce (skládkovné) stavebního odpadu asfaltového bez obsahu dehtu zatříděného do Katalogu odpadů pod kódem 17 03 02</t>
  </si>
  <si>
    <t>-110111911</t>
  </si>
  <si>
    <t>https://podminky.urs.cz/item/CS_URS_2025_02/469973125</t>
  </si>
  <si>
    <t>460361121</t>
  </si>
  <si>
    <t>Poplatek za uložení zeminy na recyklační skládce (skládkovné) kód odpadu 17 05 04</t>
  </si>
  <si>
    <t>1528762436</t>
  </si>
  <si>
    <t>https://podminky.urs.cz/item/CS_URS_2025_02/460361121</t>
  </si>
  <si>
    <t>460341113</t>
  </si>
  <si>
    <t>Vodorovné přemístění horniny jakékoliv třídy dopravními prostředky při elektromontážích přes 500 do 1000 m</t>
  </si>
  <si>
    <t>-424692183</t>
  </si>
  <si>
    <t>https://podminky.urs.cz/item/CS_URS_2025_02/460341113</t>
  </si>
  <si>
    <t>460341121</t>
  </si>
  <si>
    <t>Příplatek k vodorovnému přemístění horniny dopravními prostředky při elektromontážích za každých dalších i započatých 1000 m</t>
  </si>
  <si>
    <t>-101323075</t>
  </si>
  <si>
    <t>https://podminky.urs.cz/item/CS_URS_2025_02/460341121</t>
  </si>
  <si>
    <t>141R00</t>
  </si>
  <si>
    <t>Přirážka za podružný materiál</t>
  </si>
  <si>
    <t>736687887</t>
  </si>
  <si>
    <t>065002000</t>
  </si>
  <si>
    <t>Mimostaveništní doprava materiálů, výrobků a strojů</t>
  </si>
  <si>
    <t>1748106613</t>
  </si>
  <si>
    <t>https://podminky.urs.cz/item/CS_URS_2025_02/065002000</t>
  </si>
  <si>
    <t>201R00</t>
  </si>
  <si>
    <t>Podíl přidružených výkonů</t>
  </si>
  <si>
    <t>-1984104749</t>
  </si>
  <si>
    <t>202R00</t>
  </si>
  <si>
    <t>Zednické výpomoci</t>
  </si>
  <si>
    <t>999109763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</si>
  <si>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</si>
  <si>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</si>
  <si>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</si>
  <si>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</si>
  <si>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</si>
  <si>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</si>
  <si>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</si>
  <si>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</si>
  <si>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</si>
  <si>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010001000</t>
  </si>
  <si>
    <t>Vytyčení stavby a podzemních zařízení + geodetické práce po stavbě</t>
  </si>
  <si>
    <t>1024</t>
  </si>
  <si>
    <t>-1694659477</t>
  </si>
  <si>
    <t>013254000</t>
  </si>
  <si>
    <t>Dokumentace skutečného provedení stavby</t>
  </si>
  <si>
    <t>-915854012</t>
  </si>
  <si>
    <t>012434000</t>
  </si>
  <si>
    <t>Geodetická aktualizační dokumentace (GAD DTM)</t>
  </si>
  <si>
    <t>-60760196</t>
  </si>
  <si>
    <t>Poznámka k položce:_x000D_
1)    Součástí je vyhotovení podkladů pro vedení digitální technické mapy podle § 5 vyhlášky č. 393/2020 Sb., o digitální technické mapě kraje, kterými jsou geodetická část dokumentace skutečného provedení stavby._x000D_
_x000D_
2)    a předání podkladu pro vedení digitální technické mapy, do Informačního systému digitální technické mapy Ústeckého kraje (IS DTM), jehož správcem a provozovatelem je Krajský úřad Ústeckého kraje, prostřednictvím Informačního systému Digitální mapy veřejné._x000D_
_x000D_
3)    Předání údajů do IS DTM podle odstavce 2) bude před dokončením díla doloženo protokolem o zapracování dat do digitální technické mapy kraje, který vystaví IS DMVS, popřípadě písemným potvrzením od Krajského úřadu Ústeckého kraje.</t>
  </si>
  <si>
    <t>VRN3</t>
  </si>
  <si>
    <t>Zařízení staveniště</t>
  </si>
  <si>
    <t>030001000</t>
  </si>
  <si>
    <t>1926599999</t>
  </si>
  <si>
    <t>034002000</t>
  </si>
  <si>
    <t>1337465486</t>
  </si>
  <si>
    <t>034303000</t>
  </si>
  <si>
    <t>Dopravně inženýrská opatření</t>
  </si>
  <si>
    <t>-573723811</t>
  </si>
  <si>
    <t>VRN4</t>
  </si>
  <si>
    <t>Inženýrská činnost</t>
  </si>
  <si>
    <t>043134000</t>
  </si>
  <si>
    <t>Zkoušky zatěžovací</t>
  </si>
  <si>
    <t>801700214</t>
  </si>
  <si>
    <t>045002000</t>
  </si>
  <si>
    <t>Kompletační a koordinační činnost</t>
  </si>
  <si>
    <t>1278409602</t>
  </si>
  <si>
    <t>Zabezpečení staveniště (dle zpracovaného DIO)</t>
  </si>
  <si>
    <t>Kartografivké práce-geometrický plán</t>
  </si>
  <si>
    <t>1025</t>
  </si>
  <si>
    <t>-1694659478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</si>
</sst>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8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2/132354201" TargetMode="External"/><Relationship Id="rId21" Type="http://schemas.openxmlformats.org/officeDocument/2006/relationships/hyperlink" Target="https://podminky.urs.cz/item/CS_URS_2025_02/122311101" TargetMode="External"/><Relationship Id="rId42" Type="http://schemas.openxmlformats.org/officeDocument/2006/relationships/hyperlink" Target="https://podminky.urs.cz/item/CS_URS_2025_02/564851111" TargetMode="External"/><Relationship Id="rId47" Type="http://schemas.openxmlformats.org/officeDocument/2006/relationships/hyperlink" Target="https://podminky.urs.cz/item/CS_URS_2025_02/564871111" TargetMode="External"/><Relationship Id="rId63" Type="http://schemas.openxmlformats.org/officeDocument/2006/relationships/hyperlink" Target="https://podminky.urs.cz/item/CS_URS_2025_02/871353122" TargetMode="External"/><Relationship Id="rId68" Type="http://schemas.openxmlformats.org/officeDocument/2006/relationships/hyperlink" Target="https://podminky.urs.cz/item/CS_URS_2025_02/895941332" TargetMode="External"/><Relationship Id="rId84" Type="http://schemas.openxmlformats.org/officeDocument/2006/relationships/hyperlink" Target="https://podminky.urs.cz/item/CS_URS_2025_02/919732211" TargetMode="External"/><Relationship Id="rId89" Type="http://schemas.openxmlformats.org/officeDocument/2006/relationships/hyperlink" Target="https://podminky.urs.cz/item/CS_URS_2025_02/935114215" TargetMode="External"/><Relationship Id="rId112" Type="http://schemas.openxmlformats.org/officeDocument/2006/relationships/drawing" Target="../drawings/drawing2.xml"/><Relationship Id="rId16" Type="http://schemas.openxmlformats.org/officeDocument/2006/relationships/hyperlink" Target="https://podminky.urs.cz/item/CS_URS_2025_02/113154542" TargetMode="External"/><Relationship Id="rId107" Type="http://schemas.openxmlformats.org/officeDocument/2006/relationships/hyperlink" Target="https://podminky.urs.cz/item/CS_URS_2025_02/460171222" TargetMode="External"/><Relationship Id="rId11" Type="http://schemas.openxmlformats.org/officeDocument/2006/relationships/hyperlink" Target="https://podminky.urs.cz/item/CS_URS_2025_02/113107332" TargetMode="External"/><Relationship Id="rId32" Type="http://schemas.openxmlformats.org/officeDocument/2006/relationships/hyperlink" Target="https://podminky.urs.cz/item/CS_URS_2025_02/175151101" TargetMode="External"/><Relationship Id="rId37" Type="http://schemas.openxmlformats.org/officeDocument/2006/relationships/hyperlink" Target="https://podminky.urs.cz/item/CS_URS_2025_02/273361413" TargetMode="External"/><Relationship Id="rId53" Type="http://schemas.openxmlformats.org/officeDocument/2006/relationships/hyperlink" Target="https://podminky.urs.cz/item/CS_URS_2025_02/573211112" TargetMode="External"/><Relationship Id="rId58" Type="http://schemas.openxmlformats.org/officeDocument/2006/relationships/hyperlink" Target="https://podminky.urs.cz/item/CS_URS_2025_02/596211112" TargetMode="External"/><Relationship Id="rId74" Type="http://schemas.openxmlformats.org/officeDocument/2006/relationships/hyperlink" Target="https://podminky.urs.cz/item/CS_URS_2025_02/915221112" TargetMode="External"/><Relationship Id="rId79" Type="http://schemas.openxmlformats.org/officeDocument/2006/relationships/hyperlink" Target="https://podminky.urs.cz/item/CS_URS_2025_02/915621111" TargetMode="External"/><Relationship Id="rId102" Type="http://schemas.openxmlformats.org/officeDocument/2006/relationships/hyperlink" Target="https://podminky.urs.cz/item/CS_URS_2025_02/997221569" TargetMode="External"/><Relationship Id="rId5" Type="http://schemas.openxmlformats.org/officeDocument/2006/relationships/hyperlink" Target="https://podminky.urs.cz/item/CS_URS_2025_02/113107224" TargetMode="External"/><Relationship Id="rId90" Type="http://schemas.openxmlformats.org/officeDocument/2006/relationships/hyperlink" Target="https://podminky.urs.cz/item/CS_URS_2025_02/936104211" TargetMode="External"/><Relationship Id="rId95" Type="http://schemas.openxmlformats.org/officeDocument/2006/relationships/hyperlink" Target="https://podminky.urs.cz/item/CS_URS_2025_02/966001311" TargetMode="External"/><Relationship Id="rId22" Type="http://schemas.openxmlformats.org/officeDocument/2006/relationships/hyperlink" Target="https://podminky.urs.cz/item/CS_URS_2025_02/122351101" TargetMode="External"/><Relationship Id="rId27" Type="http://schemas.openxmlformats.org/officeDocument/2006/relationships/hyperlink" Target="https://podminky.urs.cz/item/CS_URS_2025_02/151101101" TargetMode="External"/><Relationship Id="rId43" Type="http://schemas.openxmlformats.org/officeDocument/2006/relationships/hyperlink" Target="https://podminky.urs.cz/item/CS_URS_2025_02/564861011" TargetMode="External"/><Relationship Id="rId48" Type="http://schemas.openxmlformats.org/officeDocument/2006/relationships/hyperlink" Target="https://podminky.urs.cz/item/CS_URS_2025_02/564871113" TargetMode="External"/><Relationship Id="rId64" Type="http://schemas.openxmlformats.org/officeDocument/2006/relationships/hyperlink" Target="https://podminky.urs.cz/item/CS_URS_2025_02/871365811" TargetMode="External"/><Relationship Id="rId69" Type="http://schemas.openxmlformats.org/officeDocument/2006/relationships/hyperlink" Target="https://podminky.urs.cz/item/CS_URS_2025_02/899103211" TargetMode="External"/><Relationship Id="rId80" Type="http://schemas.openxmlformats.org/officeDocument/2006/relationships/hyperlink" Target="https://podminky.urs.cz/item/CS_URS_2025_02/916131213" TargetMode="External"/><Relationship Id="rId85" Type="http://schemas.openxmlformats.org/officeDocument/2006/relationships/hyperlink" Target="https://podminky.urs.cz/item/CS_URS_2025_02/919732221" TargetMode="External"/><Relationship Id="rId12" Type="http://schemas.openxmlformats.org/officeDocument/2006/relationships/hyperlink" Target="https://podminky.urs.cz/item/CS_URS_2025_02/113107342" TargetMode="External"/><Relationship Id="rId17" Type="http://schemas.openxmlformats.org/officeDocument/2006/relationships/hyperlink" Target="https://podminky.urs.cz/item/CS_URS_2025_02/113201112" TargetMode="External"/><Relationship Id="rId33" Type="http://schemas.openxmlformats.org/officeDocument/2006/relationships/hyperlink" Target="https://podminky.urs.cz/item/CS_URS_2025_02/181351113" TargetMode="External"/><Relationship Id="rId38" Type="http://schemas.openxmlformats.org/officeDocument/2006/relationships/hyperlink" Target="https://podminky.urs.cz/item/CS_URS_2025_02/451573111" TargetMode="External"/><Relationship Id="rId59" Type="http://schemas.openxmlformats.org/officeDocument/2006/relationships/hyperlink" Target="https://podminky.urs.cz/item/CS_URS_2025_02/596211113" TargetMode="External"/><Relationship Id="rId103" Type="http://schemas.openxmlformats.org/officeDocument/2006/relationships/hyperlink" Target="https://podminky.urs.cz/item/CS_URS_2025_02/997221861" TargetMode="External"/><Relationship Id="rId108" Type="http://schemas.openxmlformats.org/officeDocument/2006/relationships/hyperlink" Target="https://podminky.urs.cz/item/CS_URS_2025_02/460451232" TargetMode="External"/><Relationship Id="rId54" Type="http://schemas.openxmlformats.org/officeDocument/2006/relationships/hyperlink" Target="https://podminky.urs.cz/item/CS_URS_2025_02/577134011" TargetMode="External"/><Relationship Id="rId70" Type="http://schemas.openxmlformats.org/officeDocument/2006/relationships/hyperlink" Target="https://podminky.urs.cz/item/CS_URS_2025_02/899104112" TargetMode="External"/><Relationship Id="rId75" Type="http://schemas.openxmlformats.org/officeDocument/2006/relationships/hyperlink" Target="https://podminky.urs.cz/item/CS_URS_2025_02/915221122" TargetMode="External"/><Relationship Id="rId91" Type="http://schemas.openxmlformats.org/officeDocument/2006/relationships/hyperlink" Target="https://podminky.urs.cz/item/CS_URS_2025_02/936124112" TargetMode="External"/><Relationship Id="rId96" Type="http://schemas.openxmlformats.org/officeDocument/2006/relationships/hyperlink" Target="https://podminky.urs.cz/item/CS_URS_2025_02/966006132" TargetMode="External"/><Relationship Id="rId1" Type="http://schemas.openxmlformats.org/officeDocument/2006/relationships/hyperlink" Target="https://podminky.urs.cz/item/CS_URS_2025_02/113106134" TargetMode="External"/><Relationship Id="rId6" Type="http://schemas.openxmlformats.org/officeDocument/2006/relationships/hyperlink" Target="https://podminky.urs.cz/item/CS_URS_2025_02/113107231" TargetMode="External"/><Relationship Id="rId15" Type="http://schemas.openxmlformats.org/officeDocument/2006/relationships/hyperlink" Target="https://podminky.urs.cz/item/CS_URS_2025_02/113154524" TargetMode="External"/><Relationship Id="rId23" Type="http://schemas.openxmlformats.org/officeDocument/2006/relationships/hyperlink" Target="https://podminky.urs.cz/item/CS_URS_2025_02/122351104" TargetMode="External"/><Relationship Id="rId28" Type="http://schemas.openxmlformats.org/officeDocument/2006/relationships/hyperlink" Target="https://podminky.urs.cz/item/CS_URS_2025_02/151101111" TargetMode="External"/><Relationship Id="rId36" Type="http://schemas.openxmlformats.org/officeDocument/2006/relationships/hyperlink" Target="https://podminky.urs.cz/item/CS_URS_2025_02/273321118" TargetMode="External"/><Relationship Id="rId49" Type="http://schemas.openxmlformats.org/officeDocument/2006/relationships/hyperlink" Target="https://podminky.urs.cz/item/CS_URS_2025_02/564871116" TargetMode="External"/><Relationship Id="rId57" Type="http://schemas.openxmlformats.org/officeDocument/2006/relationships/hyperlink" Target="https://podminky.urs.cz/item/CS_URS_2025_02/596211110" TargetMode="External"/><Relationship Id="rId106" Type="http://schemas.openxmlformats.org/officeDocument/2006/relationships/hyperlink" Target="https://podminky.urs.cz/item/CS_URS_2025_02/998225111" TargetMode="External"/><Relationship Id="rId10" Type="http://schemas.openxmlformats.org/officeDocument/2006/relationships/hyperlink" Target="https://podminky.urs.cz/item/CS_URS_2025_02/113107323" TargetMode="External"/><Relationship Id="rId31" Type="http://schemas.openxmlformats.org/officeDocument/2006/relationships/hyperlink" Target="https://podminky.urs.cz/item/CS_URS_2025_02/174151101" TargetMode="External"/><Relationship Id="rId44" Type="http://schemas.openxmlformats.org/officeDocument/2006/relationships/hyperlink" Target="https://podminky.urs.cz/item/CS_URS_2025_02/564861111" TargetMode="External"/><Relationship Id="rId52" Type="http://schemas.openxmlformats.org/officeDocument/2006/relationships/hyperlink" Target="https://podminky.urs.cz/item/CS_URS_2025_02/573191111" TargetMode="External"/><Relationship Id="rId60" Type="http://schemas.openxmlformats.org/officeDocument/2006/relationships/hyperlink" Target="https://podminky.urs.cz/item/CS_URS_2025_02/596211114" TargetMode="External"/><Relationship Id="rId65" Type="http://schemas.openxmlformats.org/officeDocument/2006/relationships/hyperlink" Target="https://podminky.urs.cz/item/CS_URS_2025_02/894410232" TargetMode="External"/><Relationship Id="rId73" Type="http://schemas.openxmlformats.org/officeDocument/2006/relationships/hyperlink" Target="https://podminky.urs.cz/item/CS_URS_2025_02/914511111" TargetMode="External"/><Relationship Id="rId78" Type="http://schemas.openxmlformats.org/officeDocument/2006/relationships/hyperlink" Target="https://podminky.urs.cz/item/CS_URS_2025_02/915611111" TargetMode="External"/><Relationship Id="rId81" Type="http://schemas.openxmlformats.org/officeDocument/2006/relationships/hyperlink" Target="https://podminky.urs.cz/item/CS_URS_2025_02/916231213" TargetMode="External"/><Relationship Id="rId86" Type="http://schemas.openxmlformats.org/officeDocument/2006/relationships/hyperlink" Target="https://podminky.urs.cz/item/CS_URS_2025_02/935114212" TargetMode="External"/><Relationship Id="rId94" Type="http://schemas.openxmlformats.org/officeDocument/2006/relationships/hyperlink" Target="https://podminky.urs.cz/item/CS_URS_2025_02/966001211" TargetMode="External"/><Relationship Id="rId99" Type="http://schemas.openxmlformats.org/officeDocument/2006/relationships/hyperlink" Target="https://podminky.urs.cz/item/CS_URS_2025_02/997006007" TargetMode="External"/><Relationship Id="rId101" Type="http://schemas.openxmlformats.org/officeDocument/2006/relationships/hyperlink" Target="https://podminky.urs.cz/item/CS_URS_2025_02/997221561" TargetMode="External"/><Relationship Id="rId4" Type="http://schemas.openxmlformats.org/officeDocument/2006/relationships/hyperlink" Target="https://podminky.urs.cz/item/CS_URS_2025_02/113107223" TargetMode="External"/><Relationship Id="rId9" Type="http://schemas.openxmlformats.org/officeDocument/2006/relationships/hyperlink" Target="https://podminky.urs.cz/item/CS_URS_2025_02/113107322" TargetMode="External"/><Relationship Id="rId13" Type="http://schemas.openxmlformats.org/officeDocument/2006/relationships/hyperlink" Target="https://podminky.urs.cz/item/CS_URS_2025_02/113107343" TargetMode="External"/><Relationship Id="rId18" Type="http://schemas.openxmlformats.org/officeDocument/2006/relationships/hyperlink" Target="https://podminky.urs.cz/item/CS_URS_2025_02/113202111" TargetMode="External"/><Relationship Id="rId39" Type="http://schemas.openxmlformats.org/officeDocument/2006/relationships/hyperlink" Target="https://podminky.urs.cz/item/CS_URS_2025_02/452112112" TargetMode="External"/><Relationship Id="rId109" Type="http://schemas.openxmlformats.org/officeDocument/2006/relationships/hyperlink" Target="https://podminky.urs.cz/item/CS_URS_2025_02/460791116" TargetMode="External"/><Relationship Id="rId34" Type="http://schemas.openxmlformats.org/officeDocument/2006/relationships/hyperlink" Target="https://podminky.urs.cz/item/CS_URS_2025_02/181411131" TargetMode="External"/><Relationship Id="rId50" Type="http://schemas.openxmlformats.org/officeDocument/2006/relationships/hyperlink" Target="https://podminky.urs.cz/item/CS_URS_2025_02/565145021" TargetMode="External"/><Relationship Id="rId55" Type="http://schemas.openxmlformats.org/officeDocument/2006/relationships/hyperlink" Target="https://podminky.urs.cz/item/CS_URS_2025_02/577134121" TargetMode="External"/><Relationship Id="rId76" Type="http://schemas.openxmlformats.org/officeDocument/2006/relationships/hyperlink" Target="https://podminky.urs.cz/item/CS_URS_2025_02/915231112" TargetMode="External"/><Relationship Id="rId97" Type="http://schemas.openxmlformats.org/officeDocument/2006/relationships/hyperlink" Target="https://podminky.urs.cz/item/CS_URS_2025_02/966006254" TargetMode="External"/><Relationship Id="rId104" Type="http://schemas.openxmlformats.org/officeDocument/2006/relationships/hyperlink" Target="https://podminky.urs.cz/item/CS_URS_2025_02/997221873" TargetMode="External"/><Relationship Id="rId7" Type="http://schemas.openxmlformats.org/officeDocument/2006/relationships/hyperlink" Target="https://podminky.urs.cz/item/CS_URS_2025_02/113107241" TargetMode="External"/><Relationship Id="rId71" Type="http://schemas.openxmlformats.org/officeDocument/2006/relationships/hyperlink" Target="https://podminky.urs.cz/item/CS_URS_2025_02/899204112" TargetMode="External"/><Relationship Id="rId92" Type="http://schemas.openxmlformats.org/officeDocument/2006/relationships/hyperlink" Target="https://podminky.urs.cz/item/CS_URS_2025_02/961044111" TargetMode="External"/><Relationship Id="rId2" Type="http://schemas.openxmlformats.org/officeDocument/2006/relationships/hyperlink" Target="https://podminky.urs.cz/item/CS_URS_2025_02/113106144" TargetMode="External"/><Relationship Id="rId29" Type="http://schemas.openxmlformats.org/officeDocument/2006/relationships/hyperlink" Target="https://podminky.urs.cz/item/CS_URS_2025_02/162751137" TargetMode="External"/><Relationship Id="rId24" Type="http://schemas.openxmlformats.org/officeDocument/2006/relationships/hyperlink" Target="https://podminky.urs.cz/item/CS_URS_2025_02/122351105" TargetMode="External"/><Relationship Id="rId40" Type="http://schemas.openxmlformats.org/officeDocument/2006/relationships/hyperlink" Target="https://podminky.urs.cz/item/CS_URS_2025_02/564671011" TargetMode="External"/><Relationship Id="rId45" Type="http://schemas.openxmlformats.org/officeDocument/2006/relationships/hyperlink" Target="https://podminky.urs.cz/item/CS_URS_2025_02/564871011" TargetMode="External"/><Relationship Id="rId66" Type="http://schemas.openxmlformats.org/officeDocument/2006/relationships/hyperlink" Target="https://podminky.urs.cz/item/CS_URS_2025_02/895941302" TargetMode="External"/><Relationship Id="rId87" Type="http://schemas.openxmlformats.org/officeDocument/2006/relationships/hyperlink" Target="https://podminky.urs.cz/item/CS_URS_2025_02/935114213" TargetMode="External"/><Relationship Id="rId110" Type="http://schemas.openxmlformats.org/officeDocument/2006/relationships/hyperlink" Target="https://podminky.urs.cz/item/CS_URS_2025_02/767161844" TargetMode="External"/><Relationship Id="rId61" Type="http://schemas.openxmlformats.org/officeDocument/2006/relationships/hyperlink" Target="https://podminky.urs.cz/item/CS_URS_2025_02/596212353" TargetMode="External"/><Relationship Id="rId82" Type="http://schemas.openxmlformats.org/officeDocument/2006/relationships/hyperlink" Target="https://podminky.urs.cz/item/CS_URS_2025_02/919111114" TargetMode="External"/><Relationship Id="rId19" Type="http://schemas.openxmlformats.org/officeDocument/2006/relationships/hyperlink" Target="https://podminky.urs.cz/item/CS_URS_2025_02/121151103" TargetMode="External"/><Relationship Id="rId14" Type="http://schemas.openxmlformats.org/officeDocument/2006/relationships/hyperlink" Target="https://podminky.urs.cz/item/CS_URS_2025_02/113154522" TargetMode="External"/><Relationship Id="rId30" Type="http://schemas.openxmlformats.org/officeDocument/2006/relationships/hyperlink" Target="https://podminky.urs.cz/item/CS_URS_2025_02/171201231" TargetMode="External"/><Relationship Id="rId35" Type="http://schemas.openxmlformats.org/officeDocument/2006/relationships/hyperlink" Target="https://podminky.urs.cz/item/CS_URS_2025_02/181951114" TargetMode="External"/><Relationship Id="rId56" Type="http://schemas.openxmlformats.org/officeDocument/2006/relationships/hyperlink" Target="https://podminky.urs.cz/item/CS_URS_2025_02/577155112" TargetMode="External"/><Relationship Id="rId77" Type="http://schemas.openxmlformats.org/officeDocument/2006/relationships/hyperlink" Target="https://podminky.urs.cz/item/CS_URS_2025_02/915311112" TargetMode="External"/><Relationship Id="rId100" Type="http://schemas.openxmlformats.org/officeDocument/2006/relationships/hyperlink" Target="https://podminky.urs.cz/item/CS_URS_2025_02/997013813" TargetMode="External"/><Relationship Id="rId105" Type="http://schemas.openxmlformats.org/officeDocument/2006/relationships/hyperlink" Target="https://podminky.urs.cz/item/CS_URS_2025_02/997221875" TargetMode="External"/><Relationship Id="rId8" Type="http://schemas.openxmlformats.org/officeDocument/2006/relationships/hyperlink" Target="https://podminky.urs.cz/item/CS_URS_2025_02/113107242" TargetMode="External"/><Relationship Id="rId51" Type="http://schemas.openxmlformats.org/officeDocument/2006/relationships/hyperlink" Target="https://podminky.urs.cz/item/CS_URS_2025_02/567122111" TargetMode="External"/><Relationship Id="rId72" Type="http://schemas.openxmlformats.org/officeDocument/2006/relationships/hyperlink" Target="https://podminky.urs.cz/item/CS_URS_2025_02/914111111" TargetMode="External"/><Relationship Id="rId93" Type="http://schemas.openxmlformats.org/officeDocument/2006/relationships/hyperlink" Target="https://podminky.urs.cz/item/CS_URS_2025_02/962052211" TargetMode="External"/><Relationship Id="rId98" Type="http://schemas.openxmlformats.org/officeDocument/2006/relationships/hyperlink" Target="https://podminky.urs.cz/item/CS_URS_2025_02/966008222" TargetMode="External"/><Relationship Id="rId3" Type="http://schemas.openxmlformats.org/officeDocument/2006/relationships/hyperlink" Target="https://podminky.urs.cz/item/CS_URS_2025_02/113107222" TargetMode="External"/><Relationship Id="rId25" Type="http://schemas.openxmlformats.org/officeDocument/2006/relationships/hyperlink" Target="https://podminky.urs.cz/item/CS_URS_2025_02/129001101" TargetMode="External"/><Relationship Id="rId46" Type="http://schemas.openxmlformats.org/officeDocument/2006/relationships/hyperlink" Target="https://podminky.urs.cz/item/CS_URS_2025_02/564871013" TargetMode="External"/><Relationship Id="rId67" Type="http://schemas.openxmlformats.org/officeDocument/2006/relationships/hyperlink" Target="https://podminky.urs.cz/item/CS_URS_2025_02/895941314" TargetMode="External"/><Relationship Id="rId20" Type="http://schemas.openxmlformats.org/officeDocument/2006/relationships/hyperlink" Target="https://podminky.urs.cz/item/CS_URS_2025_02/121151123" TargetMode="External"/><Relationship Id="rId41" Type="http://schemas.openxmlformats.org/officeDocument/2006/relationships/hyperlink" Target="https://podminky.urs.cz/item/CS_URS_2025_02/564851011" TargetMode="External"/><Relationship Id="rId62" Type="http://schemas.openxmlformats.org/officeDocument/2006/relationships/hyperlink" Target="https://podminky.urs.cz/item/CS_URS_2025_02/596412115" TargetMode="External"/><Relationship Id="rId83" Type="http://schemas.openxmlformats.org/officeDocument/2006/relationships/hyperlink" Target="https://podminky.urs.cz/item/CS_URS_2025_02/919726123" TargetMode="External"/><Relationship Id="rId88" Type="http://schemas.openxmlformats.org/officeDocument/2006/relationships/hyperlink" Target="https://podminky.urs.cz/item/CS_URS_2025_02/935114214" TargetMode="External"/><Relationship Id="rId111" Type="http://schemas.openxmlformats.org/officeDocument/2006/relationships/hyperlink" Target="https://podminky.urs.cz/item/CS_URS_2025_02/767223222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210204201" TargetMode="External"/><Relationship Id="rId18" Type="http://schemas.openxmlformats.org/officeDocument/2006/relationships/hyperlink" Target="https://podminky.urs.cz/item/CS_URS_2025_02/210204011" TargetMode="External"/><Relationship Id="rId26" Type="http://schemas.openxmlformats.org/officeDocument/2006/relationships/hyperlink" Target="https://podminky.urs.cz/item/CS_URS_2025_02/460391123" TargetMode="External"/><Relationship Id="rId39" Type="http://schemas.openxmlformats.org/officeDocument/2006/relationships/hyperlink" Target="https://podminky.urs.cz/item/CS_URS_2025_02/460791214" TargetMode="External"/><Relationship Id="rId21" Type="http://schemas.openxmlformats.org/officeDocument/2006/relationships/hyperlink" Target="https://podminky.urs.cz/item/CS_URS_2025_02/210100101" TargetMode="External"/><Relationship Id="rId34" Type="http://schemas.openxmlformats.org/officeDocument/2006/relationships/hyperlink" Target="https://podminky.urs.cz/item/CS_URS_2025_02/460581121" TargetMode="External"/><Relationship Id="rId42" Type="http://schemas.openxmlformats.org/officeDocument/2006/relationships/hyperlink" Target="https://podminky.urs.cz/item/CS_URS_2025_02/460431332" TargetMode="External"/><Relationship Id="rId47" Type="http://schemas.openxmlformats.org/officeDocument/2006/relationships/hyperlink" Target="https://podminky.urs.cz/item/CS_URS_2025_02/460871132" TargetMode="External"/><Relationship Id="rId50" Type="http://schemas.openxmlformats.org/officeDocument/2006/relationships/hyperlink" Target="https://podminky.urs.cz/item/CS_URS_2025_02/469972112" TargetMode="External"/><Relationship Id="rId55" Type="http://schemas.openxmlformats.org/officeDocument/2006/relationships/hyperlink" Target="https://podminky.urs.cz/item/CS_URS_2025_02/460341113" TargetMode="External"/><Relationship Id="rId7" Type="http://schemas.openxmlformats.org/officeDocument/2006/relationships/hyperlink" Target="https://podminky.urs.cz/item/CS_URS_2025_02/218204011" TargetMode="External"/><Relationship Id="rId2" Type="http://schemas.openxmlformats.org/officeDocument/2006/relationships/hyperlink" Target="https://podminky.urs.cz/item/CS_URS_2025_02/218204103" TargetMode="External"/><Relationship Id="rId16" Type="http://schemas.openxmlformats.org/officeDocument/2006/relationships/hyperlink" Target="https://podminky.urs.cz/item/CS_URS_2025_02/210220301" TargetMode="External"/><Relationship Id="rId29" Type="http://schemas.openxmlformats.org/officeDocument/2006/relationships/hyperlink" Target="https://podminky.urs.cz/item/CS_URS_2025_02/460520172" TargetMode="External"/><Relationship Id="rId11" Type="http://schemas.openxmlformats.org/officeDocument/2006/relationships/hyperlink" Target="https://podminky.urs.cz/item/CS_URS_2025_02/210220302" TargetMode="External"/><Relationship Id="rId24" Type="http://schemas.openxmlformats.org/officeDocument/2006/relationships/hyperlink" Target="https://podminky.urs.cz/item/CS_URS_2025_02/460010023" TargetMode="External"/><Relationship Id="rId32" Type="http://schemas.openxmlformats.org/officeDocument/2006/relationships/hyperlink" Target="https://podminky.urs.cz/item/CS_URS_2025_02/460661111" TargetMode="External"/><Relationship Id="rId37" Type="http://schemas.openxmlformats.org/officeDocument/2006/relationships/hyperlink" Target="https://podminky.urs.cz/item/CS_URS_2025_02/460161312" TargetMode="External"/><Relationship Id="rId40" Type="http://schemas.openxmlformats.org/officeDocument/2006/relationships/hyperlink" Target="https://podminky.urs.cz/item/CS_URS_2025_02/460742131" TargetMode="External"/><Relationship Id="rId45" Type="http://schemas.openxmlformats.org/officeDocument/2006/relationships/hyperlink" Target="https://podminky.urs.cz/item/CS_URS_2025_02/468041112" TargetMode="External"/><Relationship Id="rId53" Type="http://schemas.openxmlformats.org/officeDocument/2006/relationships/hyperlink" Target="https://podminky.urs.cz/item/CS_URS_2025_02/469973125" TargetMode="External"/><Relationship Id="rId58" Type="http://schemas.openxmlformats.org/officeDocument/2006/relationships/drawing" Target="../drawings/drawing3.xml"/><Relationship Id="rId5" Type="http://schemas.openxmlformats.org/officeDocument/2006/relationships/hyperlink" Target="https://podminky.urs.cz/item/CS_URS_2025_02/218100003" TargetMode="External"/><Relationship Id="rId19" Type="http://schemas.openxmlformats.org/officeDocument/2006/relationships/hyperlink" Target="https://podminky.urs.cz/item/CS_URS_2025_02/210204103" TargetMode="External"/><Relationship Id="rId4" Type="http://schemas.openxmlformats.org/officeDocument/2006/relationships/hyperlink" Target="https://podminky.urs.cz/item/CS_URS_2025_02/218220300" TargetMode="External"/><Relationship Id="rId9" Type="http://schemas.openxmlformats.org/officeDocument/2006/relationships/hyperlink" Target="https://podminky.urs.cz/item/CS_URS_2025_02/741122134" TargetMode="External"/><Relationship Id="rId14" Type="http://schemas.openxmlformats.org/officeDocument/2006/relationships/hyperlink" Target="https://podminky.urs.cz/item/CS_URS_2025_02/210100252" TargetMode="External"/><Relationship Id="rId22" Type="http://schemas.openxmlformats.org/officeDocument/2006/relationships/hyperlink" Target="https://podminky.urs.cz/item/CS_URS_2025_02/011464000" TargetMode="External"/><Relationship Id="rId27" Type="http://schemas.openxmlformats.org/officeDocument/2006/relationships/hyperlink" Target="https://podminky.urs.cz/item/CS_URS_2025_02/460141112" TargetMode="External"/><Relationship Id="rId30" Type="http://schemas.openxmlformats.org/officeDocument/2006/relationships/hyperlink" Target="https://podminky.urs.cz/item/CS_URS_2025_02/871361101" TargetMode="External"/><Relationship Id="rId35" Type="http://schemas.openxmlformats.org/officeDocument/2006/relationships/hyperlink" Target="https://podminky.urs.cz/item/CS_URS_2025_02/460791213" TargetMode="External"/><Relationship Id="rId43" Type="http://schemas.openxmlformats.org/officeDocument/2006/relationships/hyperlink" Target="https://podminky.urs.cz/item/CS_URS_2025_02/468041123" TargetMode="External"/><Relationship Id="rId48" Type="http://schemas.openxmlformats.org/officeDocument/2006/relationships/hyperlink" Target="https://podminky.urs.cz/item/CS_URS_2025_02/460871172" TargetMode="External"/><Relationship Id="rId56" Type="http://schemas.openxmlformats.org/officeDocument/2006/relationships/hyperlink" Target="https://podminky.urs.cz/item/CS_URS_2025_02/460341121" TargetMode="External"/><Relationship Id="rId8" Type="http://schemas.openxmlformats.org/officeDocument/2006/relationships/hyperlink" Target="https://podminky.urs.cz/item/CS_URS_2025_02/945421110" TargetMode="External"/><Relationship Id="rId51" Type="http://schemas.openxmlformats.org/officeDocument/2006/relationships/hyperlink" Target="https://podminky.urs.cz/item/CS_URS_2025_02/469972122" TargetMode="External"/><Relationship Id="rId3" Type="http://schemas.openxmlformats.org/officeDocument/2006/relationships/hyperlink" Target="https://podminky.urs.cz/item/CS_URS_2025_02/218204201" TargetMode="External"/><Relationship Id="rId12" Type="http://schemas.openxmlformats.org/officeDocument/2006/relationships/hyperlink" Target="https://podminky.urs.cz/item/CS_URS_2025_02/741122142" TargetMode="External"/><Relationship Id="rId17" Type="http://schemas.openxmlformats.org/officeDocument/2006/relationships/hyperlink" Target="https://podminky.urs.cz/item/CS_URS_2025_02/210203901" TargetMode="External"/><Relationship Id="rId25" Type="http://schemas.openxmlformats.org/officeDocument/2006/relationships/hyperlink" Target="https://podminky.urs.cz/item/CS_URS_2025_02/468051121" TargetMode="External"/><Relationship Id="rId33" Type="http://schemas.openxmlformats.org/officeDocument/2006/relationships/hyperlink" Target="https://podminky.urs.cz/item/CS_URS_2025_02/460431162" TargetMode="External"/><Relationship Id="rId38" Type="http://schemas.openxmlformats.org/officeDocument/2006/relationships/hyperlink" Target="https://podminky.urs.cz/item/CS_URS_2025_02/460281111" TargetMode="External"/><Relationship Id="rId46" Type="http://schemas.openxmlformats.org/officeDocument/2006/relationships/hyperlink" Target="https://podminky.urs.cz/item/CS_URS_2025_02/468011131" TargetMode="External"/><Relationship Id="rId20" Type="http://schemas.openxmlformats.org/officeDocument/2006/relationships/hyperlink" Target="https://podminky.urs.cz/item/CS_URS_2025_02/210100096" TargetMode="External"/><Relationship Id="rId41" Type="http://schemas.openxmlformats.org/officeDocument/2006/relationships/hyperlink" Target="https://podminky.urs.cz/item/CS_URS_2025_02/460281121" TargetMode="External"/><Relationship Id="rId54" Type="http://schemas.openxmlformats.org/officeDocument/2006/relationships/hyperlink" Target="https://podminky.urs.cz/item/CS_URS_2025_02/460361121" TargetMode="External"/><Relationship Id="rId1" Type="http://schemas.openxmlformats.org/officeDocument/2006/relationships/hyperlink" Target="https://podminky.urs.cz/item/CS_URS_2025_02/218202016" TargetMode="External"/><Relationship Id="rId6" Type="http://schemas.openxmlformats.org/officeDocument/2006/relationships/hyperlink" Target="https://podminky.urs.cz/item/CS_URS_2025_02/218100001" TargetMode="External"/><Relationship Id="rId15" Type="http://schemas.openxmlformats.org/officeDocument/2006/relationships/hyperlink" Target="https://podminky.urs.cz/item/CS_URS_2025_02/741410041" TargetMode="External"/><Relationship Id="rId23" Type="http://schemas.openxmlformats.org/officeDocument/2006/relationships/hyperlink" Target="https://podminky.urs.cz/item/CS_URS_2025_02/741810002" TargetMode="External"/><Relationship Id="rId28" Type="http://schemas.openxmlformats.org/officeDocument/2006/relationships/hyperlink" Target="https://podminky.urs.cz/item/CS_URS_2025_02/460080013" TargetMode="External"/><Relationship Id="rId36" Type="http://schemas.openxmlformats.org/officeDocument/2006/relationships/hyperlink" Target="https://podminky.urs.cz/item/CS_URS_2025_02/460671124" TargetMode="External"/><Relationship Id="rId49" Type="http://schemas.openxmlformats.org/officeDocument/2006/relationships/hyperlink" Target="https://podminky.urs.cz/item/CS_URS_2025_02/576153311" TargetMode="External"/><Relationship Id="rId57" Type="http://schemas.openxmlformats.org/officeDocument/2006/relationships/hyperlink" Target="https://podminky.urs.cz/item/CS_URS_2025_02/065002000" TargetMode="External"/><Relationship Id="rId10" Type="http://schemas.openxmlformats.org/officeDocument/2006/relationships/hyperlink" Target="https://podminky.urs.cz/item/CS_URS_2025_02/210220020" TargetMode="External"/><Relationship Id="rId31" Type="http://schemas.openxmlformats.org/officeDocument/2006/relationships/hyperlink" Target="https://podminky.urs.cz/item/CS_URS_2025_02/460161152" TargetMode="External"/><Relationship Id="rId44" Type="http://schemas.openxmlformats.org/officeDocument/2006/relationships/hyperlink" Target="https://podminky.urs.cz/item/CS_URS_2025_02/468011143" TargetMode="External"/><Relationship Id="rId52" Type="http://schemas.openxmlformats.org/officeDocument/2006/relationships/hyperlink" Target="https://podminky.urs.cz/item/CS_URS_2025_02/46997312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59"/>
  <sheetViews>
    <sheetView showGridLines="0" topLeftCell="A28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4"/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13" t="s">
        <v>14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R5" s="19"/>
      <c r="BE5" s="210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14" t="s">
        <v>17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R6" s="19"/>
      <c r="BE6" s="211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19</v>
      </c>
      <c r="AR7" s="19"/>
      <c r="BE7" s="211"/>
      <c r="BS7" s="16" t="s">
        <v>6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11"/>
      <c r="BS8" s="16" t="s">
        <v>6</v>
      </c>
    </row>
    <row r="9" spans="1:74" ht="14.45" customHeight="1">
      <c r="B9" s="19"/>
      <c r="AR9" s="19"/>
      <c r="BE9" s="211"/>
      <c r="BS9" s="16" t="s">
        <v>6</v>
      </c>
    </row>
    <row r="10" spans="1:74" ht="12" customHeight="1">
      <c r="B10" s="19"/>
      <c r="D10" s="26" t="s">
        <v>25</v>
      </c>
      <c r="AK10" s="26" t="s">
        <v>26</v>
      </c>
      <c r="AN10" s="24" t="s">
        <v>27</v>
      </c>
      <c r="AR10" s="19"/>
      <c r="BE10" s="211"/>
      <c r="BS10" s="16" t="s">
        <v>6</v>
      </c>
    </row>
    <row r="11" spans="1:74" ht="18.600000000000001" customHeight="1">
      <c r="B11" s="19"/>
      <c r="E11" s="24" t="s">
        <v>28</v>
      </c>
      <c r="AK11" s="26" t="s">
        <v>29</v>
      </c>
      <c r="AN11" s="24" t="s">
        <v>30</v>
      </c>
      <c r="AR11" s="19"/>
      <c r="BE11" s="211"/>
      <c r="BS11" s="16" t="s">
        <v>6</v>
      </c>
    </row>
    <row r="12" spans="1:74" ht="6.95" customHeight="1">
      <c r="B12" s="19"/>
      <c r="AR12" s="19"/>
      <c r="BE12" s="211"/>
      <c r="BS12" s="16" t="s">
        <v>6</v>
      </c>
    </row>
    <row r="13" spans="1:74" ht="12" customHeight="1">
      <c r="B13" s="19"/>
      <c r="D13" s="26" t="s">
        <v>31</v>
      </c>
      <c r="AK13" s="26" t="s">
        <v>26</v>
      </c>
      <c r="AN13" s="28" t="s">
        <v>32</v>
      </c>
      <c r="AR13" s="19"/>
      <c r="BE13" s="211"/>
      <c r="BS13" s="16" t="s">
        <v>6</v>
      </c>
    </row>
    <row r="14" spans="1:74" ht="12.75">
      <c r="B14" s="19"/>
      <c r="E14" s="215" t="s">
        <v>32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6" t="s">
        <v>29</v>
      </c>
      <c r="AN14" s="28" t="s">
        <v>32</v>
      </c>
      <c r="AR14" s="19"/>
      <c r="BE14" s="211"/>
      <c r="BS14" s="16" t="s">
        <v>6</v>
      </c>
    </row>
    <row r="15" spans="1:74" ht="6.95" customHeight="1">
      <c r="B15" s="19"/>
      <c r="AR15" s="19"/>
      <c r="BE15" s="211"/>
      <c r="BS15" s="16" t="s">
        <v>4</v>
      </c>
    </row>
    <row r="16" spans="1:74" ht="12" customHeight="1">
      <c r="B16" s="19"/>
      <c r="D16" s="26" t="s">
        <v>33</v>
      </c>
      <c r="AK16" s="26" t="s">
        <v>26</v>
      </c>
      <c r="AN16" s="24" t="s">
        <v>34</v>
      </c>
      <c r="AR16" s="19"/>
      <c r="BE16" s="211"/>
      <c r="BS16" s="16" t="s">
        <v>4</v>
      </c>
    </row>
    <row r="17" spans="2:71" ht="18.600000000000001" customHeight="1">
      <c r="B17" s="19"/>
      <c r="E17" s="24" t="s">
        <v>35</v>
      </c>
      <c r="AK17" s="26" t="s">
        <v>29</v>
      </c>
      <c r="AN17" s="24" t="s">
        <v>36</v>
      </c>
      <c r="AR17" s="19"/>
      <c r="BE17" s="211"/>
      <c r="BS17" s="16" t="s">
        <v>37</v>
      </c>
    </row>
    <row r="18" spans="2:71" ht="6.95" customHeight="1">
      <c r="B18" s="19"/>
      <c r="AR18" s="19"/>
      <c r="BE18" s="211"/>
      <c r="BS18" s="16" t="s">
        <v>6</v>
      </c>
    </row>
    <row r="19" spans="2:71" ht="12" customHeight="1">
      <c r="B19" s="19"/>
      <c r="D19" s="26" t="s">
        <v>38</v>
      </c>
      <c r="AK19" s="26" t="s">
        <v>26</v>
      </c>
      <c r="AN19" s="24" t="s">
        <v>19</v>
      </c>
      <c r="AR19" s="19"/>
      <c r="BE19" s="211"/>
      <c r="BS19" s="16" t="s">
        <v>6</v>
      </c>
    </row>
    <row r="20" spans="2:71" ht="18.600000000000001" customHeight="1">
      <c r="B20" s="19"/>
      <c r="E20" s="24" t="s">
        <v>39</v>
      </c>
      <c r="AK20" s="26" t="s">
        <v>29</v>
      </c>
      <c r="AN20" s="24" t="s">
        <v>19</v>
      </c>
      <c r="AR20" s="19"/>
      <c r="BE20" s="211"/>
      <c r="BS20" s="16" t="s">
        <v>4</v>
      </c>
    </row>
    <row r="21" spans="2:71" ht="6.95" customHeight="1">
      <c r="B21" s="19"/>
      <c r="AR21" s="19"/>
      <c r="BE21" s="211"/>
    </row>
    <row r="22" spans="2:71" ht="12" customHeight="1">
      <c r="B22" s="19"/>
      <c r="D22" s="26" t="s">
        <v>40</v>
      </c>
      <c r="AR22" s="19"/>
      <c r="BE22" s="211"/>
    </row>
    <row r="23" spans="2:71" ht="47.25" customHeight="1">
      <c r="B23" s="19"/>
      <c r="E23" s="217" t="s">
        <v>41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R23" s="19"/>
      <c r="BE23" s="211"/>
    </row>
    <row r="24" spans="2:71" ht="6.95" customHeight="1">
      <c r="B24" s="19"/>
      <c r="AR24" s="19"/>
      <c r="BE24" s="211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1"/>
    </row>
    <row r="26" spans="2:71" s="1" customFormat="1" ht="25.9" customHeight="1">
      <c r="B26" s="31"/>
      <c r="D26" s="32" t="s">
        <v>42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8">
        <f>ROUND(AG54,2)</f>
        <v>0</v>
      </c>
      <c r="AL26" s="219"/>
      <c r="AM26" s="219"/>
      <c r="AN26" s="219"/>
      <c r="AO26" s="219"/>
      <c r="AR26" s="31"/>
      <c r="BE26" s="211"/>
    </row>
    <row r="27" spans="2:71" s="1" customFormat="1" ht="6.95" customHeight="1">
      <c r="B27" s="31"/>
      <c r="AR27" s="31"/>
      <c r="BE27" s="211"/>
    </row>
    <row r="28" spans="2:71" s="1" customFormat="1" ht="12.75">
      <c r="B28" s="31"/>
      <c r="L28" s="220" t="s">
        <v>43</v>
      </c>
      <c r="M28" s="220"/>
      <c r="N28" s="220"/>
      <c r="O28" s="220"/>
      <c r="P28" s="220"/>
      <c r="W28" s="220" t="s">
        <v>44</v>
      </c>
      <c r="X28" s="220"/>
      <c r="Y28" s="220"/>
      <c r="Z28" s="220"/>
      <c r="AA28" s="220"/>
      <c r="AB28" s="220"/>
      <c r="AC28" s="220"/>
      <c r="AD28" s="220"/>
      <c r="AE28" s="220"/>
      <c r="AK28" s="220" t="s">
        <v>45</v>
      </c>
      <c r="AL28" s="220"/>
      <c r="AM28" s="220"/>
      <c r="AN28" s="220"/>
      <c r="AO28" s="220"/>
      <c r="AR28" s="31"/>
      <c r="BE28" s="211"/>
    </row>
    <row r="29" spans="2:71" s="2" customFormat="1" ht="14.45" customHeight="1">
      <c r="B29" s="35"/>
      <c r="D29" s="26" t="s">
        <v>46</v>
      </c>
      <c r="F29" s="26" t="s">
        <v>47</v>
      </c>
      <c r="L29" s="205">
        <v>0.21</v>
      </c>
      <c r="M29" s="204"/>
      <c r="N29" s="204"/>
      <c r="O29" s="204"/>
      <c r="P29" s="204"/>
      <c r="W29" s="203">
        <f>ROUND(AZ54, 2)</f>
        <v>0</v>
      </c>
      <c r="X29" s="204"/>
      <c r="Y29" s="204"/>
      <c r="Z29" s="204"/>
      <c r="AA29" s="204"/>
      <c r="AB29" s="204"/>
      <c r="AC29" s="204"/>
      <c r="AD29" s="204"/>
      <c r="AE29" s="204"/>
      <c r="AK29" s="203">
        <f>ROUND(AV54, 2)</f>
        <v>0</v>
      </c>
      <c r="AL29" s="204"/>
      <c r="AM29" s="204"/>
      <c r="AN29" s="204"/>
      <c r="AO29" s="204"/>
      <c r="AR29" s="35"/>
      <c r="BE29" s="212"/>
    </row>
    <row r="30" spans="2:71" s="2" customFormat="1" ht="14.45" customHeight="1">
      <c r="B30" s="35"/>
      <c r="F30" s="26" t="s">
        <v>48</v>
      </c>
      <c r="L30" s="205">
        <v>0.12</v>
      </c>
      <c r="M30" s="204"/>
      <c r="N30" s="204"/>
      <c r="O30" s="204"/>
      <c r="P30" s="204"/>
      <c r="W30" s="203">
        <f>ROUND(BA54, 2)</f>
        <v>0</v>
      </c>
      <c r="X30" s="204"/>
      <c r="Y30" s="204"/>
      <c r="Z30" s="204"/>
      <c r="AA30" s="204"/>
      <c r="AB30" s="204"/>
      <c r="AC30" s="204"/>
      <c r="AD30" s="204"/>
      <c r="AE30" s="204"/>
      <c r="AK30" s="203">
        <f>ROUND(AW54, 2)</f>
        <v>0</v>
      </c>
      <c r="AL30" s="204"/>
      <c r="AM30" s="204"/>
      <c r="AN30" s="204"/>
      <c r="AO30" s="204"/>
      <c r="AR30" s="35"/>
      <c r="BE30" s="212"/>
    </row>
    <row r="31" spans="2:71" s="2" customFormat="1" ht="14.45" hidden="1" customHeight="1">
      <c r="B31" s="35"/>
      <c r="F31" s="26" t="s">
        <v>49</v>
      </c>
      <c r="L31" s="205">
        <v>0.21</v>
      </c>
      <c r="M31" s="204"/>
      <c r="N31" s="204"/>
      <c r="O31" s="204"/>
      <c r="P31" s="204"/>
      <c r="W31" s="203">
        <f>ROUND(BB54,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>
        <v>0</v>
      </c>
      <c r="AL31" s="204"/>
      <c r="AM31" s="204"/>
      <c r="AN31" s="204"/>
      <c r="AO31" s="204"/>
      <c r="AR31" s="35"/>
      <c r="BE31" s="212"/>
    </row>
    <row r="32" spans="2:71" s="2" customFormat="1" ht="14.45" hidden="1" customHeight="1">
      <c r="B32" s="35"/>
      <c r="F32" s="26" t="s">
        <v>50</v>
      </c>
      <c r="L32" s="205">
        <v>0.12</v>
      </c>
      <c r="M32" s="204"/>
      <c r="N32" s="204"/>
      <c r="O32" s="204"/>
      <c r="P32" s="204"/>
      <c r="W32" s="203">
        <f>ROUND(BC54,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>
        <v>0</v>
      </c>
      <c r="AL32" s="204"/>
      <c r="AM32" s="204"/>
      <c r="AN32" s="204"/>
      <c r="AO32" s="204"/>
      <c r="AR32" s="35"/>
      <c r="BE32" s="212"/>
    </row>
    <row r="33" spans="2:44" s="2" customFormat="1" ht="14.45" hidden="1" customHeight="1">
      <c r="B33" s="35"/>
      <c r="F33" s="26" t="s">
        <v>51</v>
      </c>
      <c r="L33" s="205">
        <v>0</v>
      </c>
      <c r="M33" s="204"/>
      <c r="N33" s="204"/>
      <c r="O33" s="204"/>
      <c r="P33" s="204"/>
      <c r="W33" s="203">
        <f>ROUND(BD54,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3">
        <v>0</v>
      </c>
      <c r="AL33" s="204"/>
      <c r="AM33" s="204"/>
      <c r="AN33" s="204"/>
      <c r="AO33" s="204"/>
      <c r="AR33" s="35"/>
    </row>
    <row r="34" spans="2:44" s="1" customFormat="1" ht="6.95" customHeight="1">
      <c r="B34" s="31"/>
      <c r="AR34" s="31"/>
    </row>
    <row r="35" spans="2:44" s="1" customFormat="1" ht="25.9" customHeight="1">
      <c r="B35" s="31"/>
      <c r="C35" s="36"/>
      <c r="D35" s="37" t="s">
        <v>52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53</v>
      </c>
      <c r="U35" s="38"/>
      <c r="V35" s="38"/>
      <c r="W35" s="38"/>
      <c r="X35" s="206" t="s">
        <v>54</v>
      </c>
      <c r="Y35" s="207"/>
      <c r="Z35" s="207"/>
      <c r="AA35" s="207"/>
      <c r="AB35" s="207"/>
      <c r="AC35" s="38"/>
      <c r="AD35" s="38"/>
      <c r="AE35" s="38"/>
      <c r="AF35" s="38"/>
      <c r="AG35" s="38"/>
      <c r="AH35" s="38"/>
      <c r="AI35" s="38"/>
      <c r="AJ35" s="38"/>
      <c r="AK35" s="208">
        <f>SUM(AK26:AK33)</f>
        <v>0</v>
      </c>
      <c r="AL35" s="207"/>
      <c r="AM35" s="207"/>
      <c r="AN35" s="207"/>
      <c r="AO35" s="209"/>
      <c r="AP35" s="36"/>
      <c r="AQ35" s="36"/>
      <c r="AR35" s="31"/>
    </row>
    <row r="36" spans="2:44" s="1" customFormat="1" ht="6.95" customHeight="1">
      <c r="B36" s="31"/>
      <c r="AR36" s="31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>
      <c r="B42" s="31"/>
      <c r="C42" s="20" t="s">
        <v>55</v>
      </c>
      <c r="AR42" s="31"/>
    </row>
    <row r="43" spans="2:44" s="1" customFormat="1" ht="6.95" customHeight="1">
      <c r="B43" s="31"/>
      <c r="AR43" s="31"/>
    </row>
    <row r="44" spans="2:44" s="3" customFormat="1" ht="12" customHeight="1">
      <c r="B44" s="44"/>
      <c r="C44" s="26" t="s">
        <v>13</v>
      </c>
      <c r="L44" s="3" t="str">
        <f>K5</f>
        <v>17_R1</v>
      </c>
      <c r="AR44" s="44"/>
    </row>
    <row r="45" spans="2:44" s="4" customFormat="1" ht="36.950000000000003" customHeight="1">
      <c r="B45" s="45"/>
      <c r="C45" s="46" t="s">
        <v>16</v>
      </c>
      <c r="L45" s="194" t="str">
        <f>K6</f>
        <v>Rekonstrukce komunikace a ploch před ZŠ Buzulucká vč. VO</v>
      </c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R45" s="45"/>
    </row>
    <row r="46" spans="2:44" s="1" customFormat="1" ht="6.95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>k.ú. Teplice-Řetenice</v>
      </c>
      <c r="AI47" s="26" t="s">
        <v>23</v>
      </c>
      <c r="AM47" s="196" t="str">
        <f>IF(AN8= "","",AN8)</f>
        <v>13. 11. 2025</v>
      </c>
      <c r="AN47" s="196"/>
      <c r="AR47" s="31"/>
    </row>
    <row r="48" spans="2:44" s="1" customFormat="1" ht="6.95" customHeight="1">
      <c r="B48" s="31"/>
      <c r="AR48" s="31"/>
    </row>
    <row r="49" spans="1:91" s="1" customFormat="1" ht="25.7" customHeight="1">
      <c r="B49" s="31"/>
      <c r="C49" s="26" t="s">
        <v>25</v>
      </c>
      <c r="L49" s="3" t="str">
        <f>IF(E11= "","",E11)</f>
        <v>Statutární město Teplice</v>
      </c>
      <c r="AI49" s="26" t="s">
        <v>33</v>
      </c>
      <c r="AM49" s="197" t="str">
        <f>IF(E17="","",E17)</f>
        <v xml:space="preserve">PROJEKTY CHLADNÝ s.r.o. </v>
      </c>
      <c r="AN49" s="198"/>
      <c r="AO49" s="198"/>
      <c r="AP49" s="198"/>
      <c r="AR49" s="31"/>
      <c r="AS49" s="199" t="s">
        <v>56</v>
      </c>
      <c r="AT49" s="200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2" customHeight="1">
      <c r="B50" s="31"/>
      <c r="C50" s="26" t="s">
        <v>31</v>
      </c>
      <c r="L50" s="3" t="str">
        <f>IF(E14= "Vyplň údaj","",E14)</f>
        <v/>
      </c>
      <c r="AI50" s="26" t="s">
        <v>38</v>
      </c>
      <c r="AM50" s="197" t="str">
        <f>IF(E20="","",E20)</f>
        <v>Ladislav Marek</v>
      </c>
      <c r="AN50" s="198"/>
      <c r="AO50" s="198"/>
      <c r="AP50" s="198"/>
      <c r="AR50" s="31"/>
      <c r="AS50" s="201"/>
      <c r="AT50" s="202"/>
      <c r="BD50" s="52"/>
    </row>
    <row r="51" spans="1:91" s="1" customFormat="1" ht="10.7" customHeight="1">
      <c r="B51" s="31"/>
      <c r="AR51" s="31"/>
      <c r="AS51" s="201"/>
      <c r="AT51" s="202"/>
      <c r="BD51" s="52"/>
    </row>
    <row r="52" spans="1:91" s="1" customFormat="1" ht="29.25" customHeight="1">
      <c r="B52" s="31"/>
      <c r="C52" s="188" t="s">
        <v>57</v>
      </c>
      <c r="D52" s="189"/>
      <c r="E52" s="189"/>
      <c r="F52" s="189"/>
      <c r="G52" s="189"/>
      <c r="H52" s="53"/>
      <c r="I52" s="190" t="s">
        <v>58</v>
      </c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91" t="s">
        <v>59</v>
      </c>
      <c r="AH52" s="189"/>
      <c r="AI52" s="189"/>
      <c r="AJ52" s="189"/>
      <c r="AK52" s="189"/>
      <c r="AL52" s="189"/>
      <c r="AM52" s="189"/>
      <c r="AN52" s="190" t="s">
        <v>60</v>
      </c>
      <c r="AO52" s="189"/>
      <c r="AP52" s="189"/>
      <c r="AQ52" s="54" t="s">
        <v>61</v>
      </c>
      <c r="AR52" s="31"/>
      <c r="AS52" s="55" t="s">
        <v>62</v>
      </c>
      <c r="AT52" s="56" t="s">
        <v>63</v>
      </c>
      <c r="AU52" s="56" t="s">
        <v>64</v>
      </c>
      <c r="AV52" s="56" t="s">
        <v>65</v>
      </c>
      <c r="AW52" s="56" t="s">
        <v>66</v>
      </c>
      <c r="AX52" s="56" t="s">
        <v>67</v>
      </c>
      <c r="AY52" s="56" t="s">
        <v>68</v>
      </c>
      <c r="AZ52" s="56" t="s">
        <v>69</v>
      </c>
      <c r="BA52" s="56" t="s">
        <v>70</v>
      </c>
      <c r="BB52" s="56" t="s">
        <v>71</v>
      </c>
      <c r="BC52" s="56" t="s">
        <v>72</v>
      </c>
      <c r="BD52" s="57" t="s">
        <v>73</v>
      </c>
    </row>
    <row r="53" spans="1:91" s="1" customFormat="1" ht="10.7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>
      <c r="B54" s="59"/>
      <c r="C54" s="60" t="s">
        <v>74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192">
        <f>ROUND(SUM(AG55:AG57),2)</f>
        <v>0</v>
      </c>
      <c r="AH54" s="192"/>
      <c r="AI54" s="192"/>
      <c r="AJ54" s="192"/>
      <c r="AK54" s="192"/>
      <c r="AL54" s="192"/>
      <c r="AM54" s="192"/>
      <c r="AN54" s="193">
        <f>SUM(AG54,AT54)</f>
        <v>0</v>
      </c>
      <c r="AO54" s="193"/>
      <c r="AP54" s="193"/>
      <c r="AQ54" s="63" t="s">
        <v>19</v>
      </c>
      <c r="AR54" s="59"/>
      <c r="AS54" s="64">
        <f>ROUND(SUM(AS55:AS57),2)</f>
        <v>0</v>
      </c>
      <c r="AT54" s="65">
        <f>ROUND(SUM(AV54:AW54),2)</f>
        <v>0</v>
      </c>
      <c r="AU54" s="66">
        <f>ROUND(SUM(AU55:AU57),5)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ROUND(SUM(AZ55:AZ57),2)</f>
        <v>0</v>
      </c>
      <c r="BA54" s="65">
        <f>ROUND(SUM(BA55:BA57),2)</f>
        <v>0</v>
      </c>
      <c r="BB54" s="65">
        <f>ROUND(SUM(BB55:BB57),2)</f>
        <v>0</v>
      </c>
      <c r="BC54" s="65">
        <f>ROUND(SUM(BC55:BC57),2)</f>
        <v>0</v>
      </c>
      <c r="BD54" s="67">
        <f>ROUND(SUM(BD55:BD57),2)</f>
        <v>0</v>
      </c>
      <c r="BS54" s="68" t="s">
        <v>75</v>
      </c>
      <c r="BT54" s="68" t="s">
        <v>76</v>
      </c>
      <c r="BU54" s="69" t="s">
        <v>77</v>
      </c>
      <c r="BV54" s="68" t="s">
        <v>78</v>
      </c>
      <c r="BW54" s="68" t="s">
        <v>5</v>
      </c>
      <c r="BX54" s="68" t="s">
        <v>79</v>
      </c>
      <c r="CL54" s="68" t="s">
        <v>19</v>
      </c>
    </row>
    <row r="55" spans="1:91" s="6" customFormat="1" ht="16.5" customHeight="1">
      <c r="A55" s="70" t="s">
        <v>80</v>
      </c>
      <c r="B55" s="71"/>
      <c r="C55" s="72"/>
      <c r="D55" s="187" t="s">
        <v>81</v>
      </c>
      <c r="E55" s="187"/>
      <c r="F55" s="187"/>
      <c r="G55" s="187"/>
      <c r="H55" s="187"/>
      <c r="I55" s="73"/>
      <c r="J55" s="187" t="s">
        <v>82</v>
      </c>
      <c r="K55" s="187"/>
      <c r="L55" s="187"/>
      <c r="M55" s="187"/>
      <c r="N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  <c r="AC55" s="187"/>
      <c r="AD55" s="187"/>
      <c r="AE55" s="187"/>
      <c r="AF55" s="187"/>
      <c r="AG55" s="185">
        <f>'SO 01 - Komunikace'!J30</f>
        <v>0</v>
      </c>
      <c r="AH55" s="186"/>
      <c r="AI55" s="186"/>
      <c r="AJ55" s="186"/>
      <c r="AK55" s="186"/>
      <c r="AL55" s="186"/>
      <c r="AM55" s="186"/>
      <c r="AN55" s="185">
        <f>SUM(AG55,AT55)</f>
        <v>0</v>
      </c>
      <c r="AO55" s="186"/>
      <c r="AP55" s="186"/>
      <c r="AQ55" s="74" t="s">
        <v>83</v>
      </c>
      <c r="AR55" s="71"/>
      <c r="AS55" s="75">
        <v>0</v>
      </c>
      <c r="AT55" s="76">
        <f>ROUND(SUM(AV55:AW55),2)</f>
        <v>0</v>
      </c>
      <c r="AU55" s="77">
        <f>'SO 01 - Komunikace'!P90</f>
        <v>0</v>
      </c>
      <c r="AV55" s="76">
        <f>'SO 01 - Komunikace'!J33</f>
        <v>0</v>
      </c>
      <c r="AW55" s="76">
        <f>'SO 01 - Komunikace'!J34</f>
        <v>0</v>
      </c>
      <c r="AX55" s="76">
        <f>'SO 01 - Komunikace'!J35</f>
        <v>0</v>
      </c>
      <c r="AY55" s="76">
        <f>'SO 01 - Komunikace'!J36</f>
        <v>0</v>
      </c>
      <c r="AZ55" s="76">
        <f>'SO 01 - Komunikace'!F33</f>
        <v>0</v>
      </c>
      <c r="BA55" s="76">
        <f>'SO 01 - Komunikace'!F34</f>
        <v>0</v>
      </c>
      <c r="BB55" s="76">
        <f>'SO 01 - Komunikace'!F35</f>
        <v>0</v>
      </c>
      <c r="BC55" s="76">
        <f>'SO 01 - Komunikace'!F36</f>
        <v>0</v>
      </c>
      <c r="BD55" s="78">
        <f>'SO 01 - Komunikace'!F37</f>
        <v>0</v>
      </c>
      <c r="BT55" s="79" t="s">
        <v>84</v>
      </c>
      <c r="BV55" s="79" t="s">
        <v>78</v>
      </c>
      <c r="BW55" s="79" t="s">
        <v>85</v>
      </c>
      <c r="BX55" s="79" t="s">
        <v>5</v>
      </c>
      <c r="CL55" s="79" t="s">
        <v>19</v>
      </c>
      <c r="CM55" s="79" t="s">
        <v>86</v>
      </c>
    </row>
    <row r="56" spans="1:91" s="6" customFormat="1" ht="16.5" customHeight="1">
      <c r="A56" s="70" t="s">
        <v>80</v>
      </c>
      <c r="B56" s="71"/>
      <c r="C56" s="72"/>
      <c r="D56" s="187" t="s">
        <v>87</v>
      </c>
      <c r="E56" s="187"/>
      <c r="F56" s="187"/>
      <c r="G56" s="187"/>
      <c r="H56" s="187"/>
      <c r="I56" s="73"/>
      <c r="J56" s="187" t="s">
        <v>88</v>
      </c>
      <c r="K56" s="187"/>
      <c r="L56" s="187"/>
      <c r="M56" s="187"/>
      <c r="N56" s="187"/>
      <c r="O56" s="187"/>
      <c r="P56" s="187"/>
      <c r="Q56" s="187"/>
      <c r="R56" s="187"/>
      <c r="S56" s="187"/>
      <c r="T56" s="187"/>
      <c r="U56" s="187"/>
      <c r="V56" s="187"/>
      <c r="W56" s="187"/>
      <c r="X56" s="187"/>
      <c r="Y56" s="187"/>
      <c r="Z56" s="187"/>
      <c r="AA56" s="187"/>
      <c r="AB56" s="187"/>
      <c r="AC56" s="187"/>
      <c r="AD56" s="187"/>
      <c r="AE56" s="187"/>
      <c r="AF56" s="187"/>
      <c r="AG56" s="185">
        <f>'SO 02 - Veřejné osvětlení'!J30</f>
        <v>0</v>
      </c>
      <c r="AH56" s="186"/>
      <c r="AI56" s="186"/>
      <c r="AJ56" s="186"/>
      <c r="AK56" s="186"/>
      <c r="AL56" s="186"/>
      <c r="AM56" s="186"/>
      <c r="AN56" s="185">
        <f>SUM(AG56,AT56)</f>
        <v>0</v>
      </c>
      <c r="AO56" s="186"/>
      <c r="AP56" s="186"/>
      <c r="AQ56" s="74" t="s">
        <v>83</v>
      </c>
      <c r="AR56" s="71"/>
      <c r="AS56" s="75">
        <v>0</v>
      </c>
      <c r="AT56" s="76">
        <f>ROUND(SUM(AV56:AW56),2)</f>
        <v>0</v>
      </c>
      <c r="AU56" s="77">
        <f>'SO 02 - Veřejné osvětlení'!P81</f>
        <v>0</v>
      </c>
      <c r="AV56" s="76">
        <f>'SO 02 - Veřejné osvětlení'!J33</f>
        <v>0</v>
      </c>
      <c r="AW56" s="76">
        <f>'SO 02 - Veřejné osvětlení'!J34</f>
        <v>0</v>
      </c>
      <c r="AX56" s="76">
        <f>'SO 02 - Veřejné osvětlení'!J35</f>
        <v>0</v>
      </c>
      <c r="AY56" s="76">
        <f>'SO 02 - Veřejné osvětlení'!J36</f>
        <v>0</v>
      </c>
      <c r="AZ56" s="76">
        <f>'SO 02 - Veřejné osvětlení'!F33</f>
        <v>0</v>
      </c>
      <c r="BA56" s="76">
        <f>'SO 02 - Veřejné osvětlení'!F34</f>
        <v>0</v>
      </c>
      <c r="BB56" s="76">
        <f>'SO 02 - Veřejné osvětlení'!F35</f>
        <v>0</v>
      </c>
      <c r="BC56" s="76">
        <f>'SO 02 - Veřejné osvětlení'!F36</f>
        <v>0</v>
      </c>
      <c r="BD56" s="78">
        <f>'SO 02 - Veřejné osvětlení'!F37</f>
        <v>0</v>
      </c>
      <c r="BT56" s="79" t="s">
        <v>84</v>
      </c>
      <c r="BV56" s="79" t="s">
        <v>78</v>
      </c>
      <c r="BW56" s="79" t="s">
        <v>89</v>
      </c>
      <c r="BX56" s="79" t="s">
        <v>5</v>
      </c>
      <c r="CL56" s="79" t="s">
        <v>19</v>
      </c>
      <c r="CM56" s="79" t="s">
        <v>86</v>
      </c>
    </row>
    <row r="57" spans="1:91" s="6" customFormat="1" ht="16.5" customHeight="1">
      <c r="A57" s="70" t="s">
        <v>80</v>
      </c>
      <c r="B57" s="71"/>
      <c r="C57" s="72"/>
      <c r="D57" s="187" t="s">
        <v>90</v>
      </c>
      <c r="E57" s="187"/>
      <c r="F57" s="187"/>
      <c r="G57" s="187"/>
      <c r="H57" s="187"/>
      <c r="I57" s="73"/>
      <c r="J57" s="187" t="s">
        <v>91</v>
      </c>
      <c r="K57" s="187"/>
      <c r="L57" s="187"/>
      <c r="M57" s="187"/>
      <c r="N57" s="187"/>
      <c r="O57" s="187"/>
      <c r="P57" s="187"/>
      <c r="Q57" s="187"/>
      <c r="R57" s="187"/>
      <c r="S57" s="187"/>
      <c r="T57" s="187"/>
      <c r="U57" s="187"/>
      <c r="V57" s="187"/>
      <c r="W57" s="187"/>
      <c r="X57" s="187"/>
      <c r="Y57" s="187"/>
      <c r="Z57" s="187"/>
      <c r="AA57" s="187"/>
      <c r="AB57" s="187"/>
      <c r="AC57" s="187"/>
      <c r="AD57" s="187"/>
      <c r="AE57" s="187"/>
      <c r="AF57" s="187"/>
      <c r="AG57" s="185">
        <f>'VON - Vedlejší a ostatní ...'!J30</f>
        <v>0</v>
      </c>
      <c r="AH57" s="186"/>
      <c r="AI57" s="186"/>
      <c r="AJ57" s="186"/>
      <c r="AK57" s="186"/>
      <c r="AL57" s="186"/>
      <c r="AM57" s="186"/>
      <c r="AN57" s="185">
        <f>SUM(AG57,AT57)</f>
        <v>0</v>
      </c>
      <c r="AO57" s="186"/>
      <c r="AP57" s="186"/>
      <c r="AQ57" s="74" t="s">
        <v>90</v>
      </c>
      <c r="AR57" s="71"/>
      <c r="AS57" s="80">
        <v>0</v>
      </c>
      <c r="AT57" s="81">
        <f>ROUND(SUM(AV57:AW57),2)</f>
        <v>0</v>
      </c>
      <c r="AU57" s="82">
        <f>'VON - Vedlejší a ostatní ...'!P83</f>
        <v>0</v>
      </c>
      <c r="AV57" s="81">
        <f>'VON - Vedlejší a ostatní ...'!J33</f>
        <v>0</v>
      </c>
      <c r="AW57" s="81">
        <f>'VON - Vedlejší a ostatní ...'!J34</f>
        <v>0</v>
      </c>
      <c r="AX57" s="81">
        <f>'VON - Vedlejší a ostatní ...'!J35</f>
        <v>0</v>
      </c>
      <c r="AY57" s="81">
        <f>'VON - Vedlejší a ostatní ...'!J36</f>
        <v>0</v>
      </c>
      <c r="AZ57" s="81">
        <f>'VON - Vedlejší a ostatní ...'!F33</f>
        <v>0</v>
      </c>
      <c r="BA57" s="81">
        <f>'VON - Vedlejší a ostatní ...'!F34</f>
        <v>0</v>
      </c>
      <c r="BB57" s="81">
        <f>'VON - Vedlejší a ostatní ...'!F35</f>
        <v>0</v>
      </c>
      <c r="BC57" s="81">
        <f>'VON - Vedlejší a ostatní ...'!F36</f>
        <v>0</v>
      </c>
      <c r="BD57" s="83">
        <f>'VON - Vedlejší a ostatní ...'!F37</f>
        <v>0</v>
      </c>
      <c r="BT57" s="79" t="s">
        <v>84</v>
      </c>
      <c r="BV57" s="79" t="s">
        <v>78</v>
      </c>
      <c r="BW57" s="79" t="s">
        <v>92</v>
      </c>
      <c r="BX57" s="79" t="s">
        <v>5</v>
      </c>
      <c r="CL57" s="79" t="s">
        <v>19</v>
      </c>
      <c r="CM57" s="79" t="s">
        <v>86</v>
      </c>
    </row>
    <row r="58" spans="1:91" s="1" customFormat="1" ht="30" customHeight="1">
      <c r="B58" s="31"/>
      <c r="AR58" s="31"/>
    </row>
    <row r="59" spans="1:91" s="1" customFormat="1" ht="6.95" customHeight="1"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31"/>
    </row>
  </sheetData>
  <sheetProtection algorithmName="SHA-512" hashValue="cayK0P0dhdhrLR0iRUCVcp4Yev8xuDRVks+SVaKqsI/kCUNaNhtaB+7dzalMdt5oaysfQLfp2J532cxdZWEj7A==" saltValue="XJInM/6ZDhtf0DbIa595IIuKq27Z0L6s3fJiYkr0w8yc9g5AeWBUm+Gz50gBx2SVjhedmFokUw4PSZG4eZLQZg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SO 01 - Komunikace'!C2" display="/" xr:uid="{00000000-0004-0000-0000-000000000000}"/>
    <hyperlink ref="A56" location="'SO 02 - Veřejné osvětlení'!C2" display="/" xr:uid="{00000000-0004-0000-0000-000001000000}"/>
    <hyperlink ref="A57" location="'VON - Vedlejší a ostatní 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B2:BM71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6" t="s">
        <v>85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customHeight="1">
      <c r="B4" s="19"/>
      <c r="D4" s="20" t="s">
        <v>93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Rekonstrukce komunikace a ploch před ZŠ Buzulucká vč. VO</v>
      </c>
      <c r="F7" s="223"/>
      <c r="G7" s="223"/>
      <c r="H7" s="223"/>
      <c r="L7" s="19"/>
    </row>
    <row r="8" spans="2:46" s="1" customFormat="1" ht="12" customHeight="1">
      <c r="B8" s="31"/>
      <c r="D8" s="26" t="s">
        <v>94</v>
      </c>
      <c r="L8" s="31"/>
    </row>
    <row r="9" spans="2:46" s="1" customFormat="1" ht="16.5" customHeight="1">
      <c r="B9" s="31"/>
      <c r="E9" s="194" t="s">
        <v>95</v>
      </c>
      <c r="F9" s="221"/>
      <c r="G9" s="221"/>
      <c r="H9" s="221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13. 11. 2025</v>
      </c>
      <c r="L12" s="31"/>
    </row>
    <row r="13" spans="2:46" s="1" customFormat="1" ht="10.7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4" t="str">
        <f>'Rekapitulace stavby'!E14</f>
        <v>Vyplň údaj</v>
      </c>
      <c r="F18" s="213"/>
      <c r="G18" s="213"/>
      <c r="H18" s="213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">
        <v>19</v>
      </c>
      <c r="L23" s="31"/>
    </row>
    <row r="24" spans="2:12" s="1" customFormat="1" ht="18" customHeight="1">
      <c r="B24" s="31"/>
      <c r="E24" s="24" t="s">
        <v>39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5"/>
      <c r="E27" s="217" t="s">
        <v>19</v>
      </c>
      <c r="F27" s="217"/>
      <c r="G27" s="217"/>
      <c r="H27" s="217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42</v>
      </c>
      <c r="J30" s="62">
        <f>ROUND(J90,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5" customHeight="1">
      <c r="B33" s="31"/>
      <c r="D33" s="51" t="s">
        <v>46</v>
      </c>
      <c r="E33" s="26" t="s">
        <v>47</v>
      </c>
      <c r="F33" s="87">
        <f>ROUND((SUM(BE90:BE714)),  2)</f>
        <v>0</v>
      </c>
      <c r="I33" s="88">
        <v>0.21</v>
      </c>
      <c r="J33" s="87">
        <f>ROUND(((SUM(BE90:BE714))*I33),  2)</f>
        <v>0</v>
      </c>
      <c r="L33" s="31"/>
    </row>
    <row r="34" spans="2:12" s="1" customFormat="1" ht="14.45" customHeight="1">
      <c r="B34" s="31"/>
      <c r="E34" s="26" t="s">
        <v>48</v>
      </c>
      <c r="F34" s="87">
        <f>ROUND((SUM(BF90:BF714)),  2)</f>
        <v>0</v>
      </c>
      <c r="I34" s="88">
        <v>0.12</v>
      </c>
      <c r="J34" s="87">
        <f>ROUND(((SUM(BF90:BF714))*I34),  2)</f>
        <v>0</v>
      </c>
      <c r="L34" s="31"/>
    </row>
    <row r="35" spans="2:12" s="1" customFormat="1" ht="14.45" hidden="1" customHeight="1">
      <c r="B35" s="31"/>
      <c r="E35" s="26" t="s">
        <v>49</v>
      </c>
      <c r="F35" s="87">
        <f>ROUND((SUM(BG90:BG714)),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50</v>
      </c>
      <c r="F36" s="87">
        <f>ROUND((SUM(BH90:BH714)),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51</v>
      </c>
      <c r="F37" s="87">
        <f>ROUND((SUM(BI90:BI714)),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52</v>
      </c>
      <c r="E39" s="53"/>
      <c r="F39" s="53"/>
      <c r="G39" s="91" t="s">
        <v>53</v>
      </c>
      <c r="H39" s="92" t="s">
        <v>54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96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22" t="str">
        <f>E7</f>
        <v>Rekonstrukce komunikace a ploch před ZŠ Buzulucká vč. VO</v>
      </c>
      <c r="F48" s="223"/>
      <c r="G48" s="223"/>
      <c r="H48" s="223"/>
      <c r="L48" s="31"/>
    </row>
    <row r="49" spans="2:47" s="1" customFormat="1" ht="12" customHeight="1">
      <c r="B49" s="31"/>
      <c r="C49" s="26" t="s">
        <v>94</v>
      </c>
      <c r="L49" s="31"/>
    </row>
    <row r="50" spans="2:47" s="1" customFormat="1" ht="16.5" customHeight="1">
      <c r="B50" s="31"/>
      <c r="E50" s="194" t="str">
        <f>E9</f>
        <v>SO 01 - Komunikace</v>
      </c>
      <c r="F50" s="221"/>
      <c r="G50" s="221"/>
      <c r="H50" s="221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k.ú. Teplice-Řetenice</v>
      </c>
      <c r="I52" s="26" t="s">
        <v>23</v>
      </c>
      <c r="J52" s="48" t="str">
        <f>IF(J12="","",J12)</f>
        <v>13. 11. 2025</v>
      </c>
      <c r="L52" s="31"/>
    </row>
    <row r="53" spans="2:47" s="1" customFormat="1" ht="6.95" customHeight="1">
      <c r="B53" s="31"/>
      <c r="L53" s="31"/>
    </row>
    <row r="54" spans="2:47" s="1" customFormat="1" ht="25.7" customHeight="1">
      <c r="B54" s="31"/>
      <c r="C54" s="26" t="s">
        <v>25</v>
      </c>
      <c r="F54" s="24" t="str">
        <f>E15</f>
        <v>Statutární město Teplice</v>
      </c>
      <c r="I54" s="26" t="s">
        <v>33</v>
      </c>
      <c r="J54" s="29" t="str">
        <f>E21</f>
        <v xml:space="preserve">PROJEKTY CHLADNÝ s.r.o. </v>
      </c>
      <c r="L54" s="31"/>
    </row>
    <row r="55" spans="2:47" s="1" customFormat="1" ht="15.2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Ladislav Marek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97</v>
      </c>
      <c r="D57" s="89"/>
      <c r="E57" s="89"/>
      <c r="F57" s="89"/>
      <c r="G57" s="89"/>
      <c r="H57" s="89"/>
      <c r="I57" s="89"/>
      <c r="J57" s="96" t="s">
        <v>98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7" customHeight="1">
      <c r="B59" s="31"/>
      <c r="C59" s="97" t="s">
        <v>74</v>
      </c>
      <c r="J59" s="62">
        <f>J90</f>
        <v>0</v>
      </c>
      <c r="L59" s="31"/>
      <c r="AU59" s="16" t="s">
        <v>99</v>
      </c>
    </row>
    <row r="60" spans="2:47" s="8" customFormat="1" ht="24.95" customHeight="1">
      <c r="B60" s="98"/>
      <c r="D60" s="99" t="s">
        <v>100</v>
      </c>
      <c r="E60" s="100"/>
      <c r="F60" s="100"/>
      <c r="G60" s="100"/>
      <c r="H60" s="100"/>
      <c r="I60" s="100"/>
      <c r="J60" s="101">
        <f>J91</f>
        <v>0</v>
      </c>
      <c r="L60" s="98"/>
    </row>
    <row r="61" spans="2:47" s="9" customFormat="1" ht="19.899999999999999" customHeight="1">
      <c r="B61" s="102"/>
      <c r="D61" s="103" t="s">
        <v>101</v>
      </c>
      <c r="E61" s="104"/>
      <c r="F61" s="104"/>
      <c r="G61" s="104"/>
      <c r="H61" s="104"/>
      <c r="I61" s="104"/>
      <c r="J61" s="105">
        <f>J92</f>
        <v>0</v>
      </c>
      <c r="L61" s="102"/>
    </row>
    <row r="62" spans="2:47" s="9" customFormat="1" ht="19.899999999999999" customHeight="1">
      <c r="B62" s="102"/>
      <c r="D62" s="103" t="s">
        <v>102</v>
      </c>
      <c r="E62" s="104"/>
      <c r="F62" s="104"/>
      <c r="G62" s="104"/>
      <c r="H62" s="104"/>
      <c r="I62" s="104"/>
      <c r="J62" s="105">
        <f>J299</f>
        <v>0</v>
      </c>
      <c r="L62" s="102"/>
    </row>
    <row r="63" spans="2:47" s="9" customFormat="1" ht="19.899999999999999" customHeight="1">
      <c r="B63" s="102"/>
      <c r="D63" s="103" t="s">
        <v>103</v>
      </c>
      <c r="E63" s="104"/>
      <c r="F63" s="104"/>
      <c r="G63" s="104"/>
      <c r="H63" s="104"/>
      <c r="I63" s="104"/>
      <c r="J63" s="105">
        <f>J310</f>
        <v>0</v>
      </c>
      <c r="L63" s="102"/>
    </row>
    <row r="64" spans="2:47" s="9" customFormat="1" ht="19.899999999999999" customHeight="1">
      <c r="B64" s="102"/>
      <c r="D64" s="103" t="s">
        <v>104</v>
      </c>
      <c r="E64" s="104"/>
      <c r="F64" s="104"/>
      <c r="G64" s="104"/>
      <c r="H64" s="104"/>
      <c r="I64" s="104"/>
      <c r="J64" s="105">
        <f>J318</f>
        <v>0</v>
      </c>
      <c r="L64" s="102"/>
    </row>
    <row r="65" spans="2:12" s="9" customFormat="1" ht="19.899999999999999" customHeight="1">
      <c r="B65" s="102"/>
      <c r="D65" s="103" t="s">
        <v>105</v>
      </c>
      <c r="E65" s="104"/>
      <c r="F65" s="104"/>
      <c r="G65" s="104"/>
      <c r="H65" s="104"/>
      <c r="I65" s="104"/>
      <c r="J65" s="105">
        <f>J468</f>
        <v>0</v>
      </c>
      <c r="L65" s="102"/>
    </row>
    <row r="66" spans="2:12" s="9" customFormat="1" ht="19.899999999999999" customHeight="1">
      <c r="B66" s="102"/>
      <c r="D66" s="103" t="s">
        <v>106</v>
      </c>
      <c r="E66" s="104"/>
      <c r="F66" s="104"/>
      <c r="G66" s="104"/>
      <c r="H66" s="104"/>
      <c r="I66" s="104"/>
      <c r="J66" s="105">
        <f>J508</f>
        <v>0</v>
      </c>
      <c r="L66" s="102"/>
    </row>
    <row r="67" spans="2:12" s="9" customFormat="1" ht="19.899999999999999" customHeight="1">
      <c r="B67" s="102"/>
      <c r="D67" s="103" t="s">
        <v>107</v>
      </c>
      <c r="E67" s="104"/>
      <c r="F67" s="104"/>
      <c r="G67" s="104"/>
      <c r="H67" s="104"/>
      <c r="I67" s="104"/>
      <c r="J67" s="105">
        <f>J671</f>
        <v>0</v>
      </c>
      <c r="L67" s="102"/>
    </row>
    <row r="68" spans="2:12" s="9" customFormat="1" ht="19.899999999999999" customHeight="1">
      <c r="B68" s="102"/>
      <c r="D68" s="103" t="s">
        <v>108</v>
      </c>
      <c r="E68" s="104"/>
      <c r="F68" s="104"/>
      <c r="G68" s="104"/>
      <c r="H68" s="104"/>
      <c r="I68" s="104"/>
      <c r="J68" s="105">
        <f>J690</f>
        <v>0</v>
      </c>
      <c r="L68" s="102"/>
    </row>
    <row r="69" spans="2:12" s="9" customFormat="1" ht="19.899999999999999" customHeight="1">
      <c r="B69" s="102"/>
      <c r="D69" s="103" t="s">
        <v>109</v>
      </c>
      <c r="E69" s="104"/>
      <c r="F69" s="104"/>
      <c r="G69" s="104"/>
      <c r="H69" s="104"/>
      <c r="I69" s="104"/>
      <c r="J69" s="105">
        <f>J693</f>
        <v>0</v>
      </c>
      <c r="L69" s="102"/>
    </row>
    <row r="70" spans="2:12" s="9" customFormat="1" ht="19.899999999999999" customHeight="1">
      <c r="B70" s="102"/>
      <c r="D70" s="103" t="s">
        <v>110</v>
      </c>
      <c r="E70" s="104"/>
      <c r="F70" s="104"/>
      <c r="G70" s="104"/>
      <c r="H70" s="104"/>
      <c r="I70" s="104"/>
      <c r="J70" s="105">
        <f>J706</f>
        <v>0</v>
      </c>
      <c r="L70" s="102"/>
    </row>
    <row r="71" spans="2:12" s="1" customFormat="1" ht="21.75" customHeight="1">
      <c r="B71" s="31"/>
      <c r="L71" s="31"/>
    </row>
    <row r="72" spans="2:12" s="1" customFormat="1" ht="6.95" customHeight="1"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31"/>
    </row>
    <row r="76" spans="2:12" s="1" customFormat="1" ht="6.95" customHeight="1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1"/>
    </row>
    <row r="77" spans="2:12" s="1" customFormat="1" ht="24.95" customHeight="1">
      <c r="B77" s="31"/>
      <c r="C77" s="20" t="s">
        <v>111</v>
      </c>
      <c r="L77" s="31"/>
    </row>
    <row r="78" spans="2:12" s="1" customFormat="1" ht="6.95" customHeight="1">
      <c r="B78" s="31"/>
      <c r="L78" s="31"/>
    </row>
    <row r="79" spans="2:12" s="1" customFormat="1" ht="12" customHeight="1">
      <c r="B79" s="31"/>
      <c r="C79" s="26" t="s">
        <v>16</v>
      </c>
      <c r="L79" s="31"/>
    </row>
    <row r="80" spans="2:12" s="1" customFormat="1" ht="16.5" customHeight="1">
      <c r="B80" s="31"/>
      <c r="E80" s="222" t="str">
        <f>E7</f>
        <v>Rekonstrukce komunikace a ploch před ZŠ Buzulucká vč. VO</v>
      </c>
      <c r="F80" s="223"/>
      <c r="G80" s="223"/>
      <c r="H80" s="223"/>
      <c r="L80" s="31"/>
    </row>
    <row r="81" spans="2:65" s="1" customFormat="1" ht="12" customHeight="1">
      <c r="B81" s="31"/>
      <c r="C81" s="26" t="s">
        <v>94</v>
      </c>
      <c r="L81" s="31"/>
    </row>
    <row r="82" spans="2:65" s="1" customFormat="1" ht="16.5" customHeight="1">
      <c r="B82" s="31"/>
      <c r="E82" s="194" t="str">
        <f>E9</f>
        <v>SO 01 - Komunikace</v>
      </c>
      <c r="F82" s="221"/>
      <c r="G82" s="221"/>
      <c r="H82" s="221"/>
      <c r="L82" s="31"/>
    </row>
    <row r="83" spans="2:65" s="1" customFormat="1" ht="6.95" customHeight="1">
      <c r="B83" s="31"/>
      <c r="L83" s="31"/>
    </row>
    <row r="84" spans="2:65" s="1" customFormat="1" ht="12" customHeight="1">
      <c r="B84" s="31"/>
      <c r="C84" s="26" t="s">
        <v>21</v>
      </c>
      <c r="F84" s="24" t="str">
        <f>F12</f>
        <v>k.ú. Teplice-Řetenice</v>
      </c>
      <c r="I84" s="26" t="s">
        <v>23</v>
      </c>
      <c r="J84" s="48" t="str">
        <f>IF(J12="","",J12)</f>
        <v>13. 11. 2025</v>
      </c>
      <c r="L84" s="31"/>
    </row>
    <row r="85" spans="2:65" s="1" customFormat="1" ht="6.95" customHeight="1">
      <c r="B85" s="31"/>
      <c r="L85" s="31"/>
    </row>
    <row r="86" spans="2:65" s="1" customFormat="1" ht="25.7" customHeight="1">
      <c r="B86" s="31"/>
      <c r="C86" s="26" t="s">
        <v>25</v>
      </c>
      <c r="F86" s="24" t="str">
        <f>E15</f>
        <v>Statutární město Teplice</v>
      </c>
      <c r="I86" s="26" t="s">
        <v>33</v>
      </c>
      <c r="J86" s="29" t="str">
        <f>E21</f>
        <v xml:space="preserve">PROJEKTY CHLADNÝ s.r.o. </v>
      </c>
      <c r="L86" s="31"/>
    </row>
    <row r="87" spans="2:65" s="1" customFormat="1" ht="15.2" customHeight="1">
      <c r="B87" s="31"/>
      <c r="C87" s="26" t="s">
        <v>31</v>
      </c>
      <c r="F87" s="24" t="str">
        <f>IF(E18="","",E18)</f>
        <v>Vyplň údaj</v>
      </c>
      <c r="I87" s="26" t="s">
        <v>38</v>
      </c>
      <c r="J87" s="29" t="str">
        <f>E24</f>
        <v>Ladislav Marek</v>
      </c>
      <c r="L87" s="31"/>
    </row>
    <row r="88" spans="2:65" s="1" customFormat="1" ht="10.35" customHeight="1">
      <c r="B88" s="31"/>
      <c r="L88" s="31"/>
    </row>
    <row r="89" spans="2:65" s="10" customFormat="1" ht="29.25" customHeight="1">
      <c r="B89" s="106"/>
      <c r="C89" s="107" t="s">
        <v>112</v>
      </c>
      <c r="D89" s="108" t="s">
        <v>61</v>
      </c>
      <c r="E89" s="108" t="s">
        <v>57</v>
      </c>
      <c r="F89" s="108" t="s">
        <v>58</v>
      </c>
      <c r="G89" s="108" t="s">
        <v>113</v>
      </c>
      <c r="H89" s="108" t="s">
        <v>114</v>
      </c>
      <c r="I89" s="108" t="s">
        <v>115</v>
      </c>
      <c r="J89" s="108" t="s">
        <v>98</v>
      </c>
      <c r="K89" s="109" t="s">
        <v>116</v>
      </c>
      <c r="L89" s="106"/>
      <c r="M89" s="55" t="s">
        <v>19</v>
      </c>
      <c r="N89" s="56" t="s">
        <v>46</v>
      </c>
      <c r="O89" s="56" t="s">
        <v>117</v>
      </c>
      <c r="P89" s="56" t="s">
        <v>118</v>
      </c>
      <c r="Q89" s="56" t="s">
        <v>119</v>
      </c>
      <c r="R89" s="56" t="s">
        <v>120</v>
      </c>
      <c r="S89" s="56" t="s">
        <v>121</v>
      </c>
      <c r="T89" s="57" t="s">
        <v>122</v>
      </c>
    </row>
    <row r="90" spans="2:65" s="1" customFormat="1" ht="22.7" customHeight="1">
      <c r="B90" s="31"/>
      <c r="C90" s="60" t="s">
        <v>123</v>
      </c>
      <c r="J90" s="110">
        <f>BK90</f>
        <v>0</v>
      </c>
      <c r="L90" s="31"/>
      <c r="M90" s="58"/>
      <c r="N90" s="49"/>
      <c r="O90" s="49"/>
      <c r="P90" s="111">
        <f>P91</f>
        <v>0</v>
      </c>
      <c r="Q90" s="49"/>
      <c r="R90" s="111">
        <f>R91</f>
        <v>1146.3730292</v>
      </c>
      <c r="S90" s="49"/>
      <c r="T90" s="112">
        <f>T91</f>
        <v>3972.5946400000003</v>
      </c>
      <c r="AT90" s="16" t="s">
        <v>75</v>
      </c>
      <c r="AU90" s="16" t="s">
        <v>99</v>
      </c>
      <c r="BK90" s="113">
        <f>BK91</f>
        <v>0</v>
      </c>
    </row>
    <row r="91" spans="2:65" s="11" customFormat="1" ht="25.9" customHeight="1">
      <c r="B91" s="114"/>
      <c r="D91" s="115" t="s">
        <v>75</v>
      </c>
      <c r="E91" s="116" t="s">
        <v>124</v>
      </c>
      <c r="F91" s="116" t="s">
        <v>125</v>
      </c>
      <c r="I91" s="117"/>
      <c r="J91" s="118">
        <f>BK91</f>
        <v>0</v>
      </c>
      <c r="L91" s="114"/>
      <c r="M91" s="119"/>
      <c r="P91" s="120">
        <f>P92+P299+P310+P318+P468+P508+P671+P690+P693+P706</f>
        <v>0</v>
      </c>
      <c r="R91" s="120">
        <f>R92+R299+R310+R318+R468+R508+R671+R690+R693+R706</f>
        <v>1146.3730292</v>
      </c>
      <c r="T91" s="121">
        <f>T92+T299+T310+T318+T468+T508+T671+T690+T693+T706</f>
        <v>3972.5946400000003</v>
      </c>
      <c r="AR91" s="115" t="s">
        <v>84</v>
      </c>
      <c r="AT91" s="122" t="s">
        <v>75</v>
      </c>
      <c r="AU91" s="122" t="s">
        <v>76</v>
      </c>
      <c r="AY91" s="115" t="s">
        <v>126</v>
      </c>
      <c r="BK91" s="123">
        <f>BK92+BK299+BK310+BK318+BK468+BK508+BK671+BK690+BK693+BK706</f>
        <v>0</v>
      </c>
    </row>
    <row r="92" spans="2:65" s="11" customFormat="1" ht="22.7" customHeight="1">
      <c r="B92" s="114"/>
      <c r="D92" s="115" t="s">
        <v>75</v>
      </c>
      <c r="E92" s="124" t="s">
        <v>84</v>
      </c>
      <c r="F92" s="124" t="s">
        <v>127</v>
      </c>
      <c r="I92" s="117"/>
      <c r="J92" s="125">
        <f>BK92</f>
        <v>0</v>
      </c>
      <c r="L92" s="114"/>
      <c r="M92" s="119"/>
      <c r="P92" s="120">
        <f>SUM(P93:P298)</f>
        <v>0</v>
      </c>
      <c r="R92" s="120">
        <f>SUM(R93:R298)</f>
        <v>3.9454099999999999</v>
      </c>
      <c r="T92" s="121">
        <f>SUM(T93:T298)</f>
        <v>3792.4349999999999</v>
      </c>
      <c r="AR92" s="115" t="s">
        <v>84</v>
      </c>
      <c r="AT92" s="122" t="s">
        <v>75</v>
      </c>
      <c r="AU92" s="122" t="s">
        <v>84</v>
      </c>
      <c r="AY92" s="115" t="s">
        <v>126</v>
      </c>
      <c r="BK92" s="123">
        <f>SUM(BK93:BK298)</f>
        <v>0</v>
      </c>
    </row>
    <row r="93" spans="2:65" s="1" customFormat="1" ht="37.700000000000003" customHeight="1">
      <c r="B93" s="31"/>
      <c r="C93" s="126" t="s">
        <v>84</v>
      </c>
      <c r="D93" s="126" t="s">
        <v>128</v>
      </c>
      <c r="E93" s="127" t="s">
        <v>129</v>
      </c>
      <c r="F93" s="128" t="s">
        <v>130</v>
      </c>
      <c r="G93" s="129" t="s">
        <v>131</v>
      </c>
      <c r="H93" s="130">
        <v>36</v>
      </c>
      <c r="I93" s="131"/>
      <c r="J93" s="132">
        <f>ROUND(I93*H93,2)</f>
        <v>0</v>
      </c>
      <c r="K93" s="128" t="s">
        <v>132</v>
      </c>
      <c r="L93" s="31"/>
      <c r="M93" s="133" t="s">
        <v>19</v>
      </c>
      <c r="N93" s="134" t="s">
        <v>47</v>
      </c>
      <c r="P93" s="135">
        <f>O93*H93</f>
        <v>0</v>
      </c>
      <c r="Q93" s="135">
        <v>0</v>
      </c>
      <c r="R93" s="135">
        <f>Q93*H93</f>
        <v>0</v>
      </c>
      <c r="S93" s="135">
        <v>0.26</v>
      </c>
      <c r="T93" s="136">
        <f>S93*H93</f>
        <v>9.36</v>
      </c>
      <c r="AR93" s="137" t="s">
        <v>133</v>
      </c>
      <c r="AT93" s="137" t="s">
        <v>128</v>
      </c>
      <c r="AU93" s="137" t="s">
        <v>86</v>
      </c>
      <c r="AY93" s="16" t="s">
        <v>126</v>
      </c>
      <c r="BE93" s="138">
        <f>IF(N93="základní",J93,0)</f>
        <v>0</v>
      </c>
      <c r="BF93" s="138">
        <f>IF(N93="snížená",J93,0)</f>
        <v>0</v>
      </c>
      <c r="BG93" s="138">
        <f>IF(N93="zákl. přenesená",J93,0)</f>
        <v>0</v>
      </c>
      <c r="BH93" s="138">
        <f>IF(N93="sníž. přenesená",J93,0)</f>
        <v>0</v>
      </c>
      <c r="BI93" s="138">
        <f>IF(N93="nulová",J93,0)</f>
        <v>0</v>
      </c>
      <c r="BJ93" s="16" t="s">
        <v>84</v>
      </c>
      <c r="BK93" s="138">
        <f>ROUND(I93*H93,2)</f>
        <v>0</v>
      </c>
      <c r="BL93" s="16" t="s">
        <v>133</v>
      </c>
      <c r="BM93" s="137" t="s">
        <v>134</v>
      </c>
    </row>
    <row r="94" spans="2:65" s="1" customFormat="1">
      <c r="B94" s="31"/>
      <c r="D94" s="139" t="s">
        <v>135</v>
      </c>
      <c r="F94" s="140" t="s">
        <v>136</v>
      </c>
      <c r="I94" s="141"/>
      <c r="L94" s="31"/>
      <c r="M94" s="142"/>
      <c r="T94" s="52"/>
      <c r="AT94" s="16" t="s">
        <v>135</v>
      </c>
      <c r="AU94" s="16" t="s">
        <v>86</v>
      </c>
    </row>
    <row r="95" spans="2:65" s="12" customFormat="1">
      <c r="B95" s="143"/>
      <c r="D95" s="144" t="s">
        <v>137</v>
      </c>
      <c r="E95" s="145" t="s">
        <v>19</v>
      </c>
      <c r="F95" s="146" t="s">
        <v>138</v>
      </c>
      <c r="H95" s="145" t="s">
        <v>19</v>
      </c>
      <c r="I95" s="147"/>
      <c r="L95" s="143"/>
      <c r="M95" s="148"/>
      <c r="T95" s="149"/>
      <c r="AT95" s="145" t="s">
        <v>137</v>
      </c>
      <c r="AU95" s="145" t="s">
        <v>86</v>
      </c>
      <c r="AV95" s="12" t="s">
        <v>84</v>
      </c>
      <c r="AW95" s="12" t="s">
        <v>37</v>
      </c>
      <c r="AX95" s="12" t="s">
        <v>76</v>
      </c>
      <c r="AY95" s="145" t="s">
        <v>126</v>
      </c>
    </row>
    <row r="96" spans="2:65" s="13" customFormat="1">
      <c r="B96" s="150"/>
      <c r="D96" s="144" t="s">
        <v>137</v>
      </c>
      <c r="E96" s="151" t="s">
        <v>19</v>
      </c>
      <c r="F96" s="152" t="s">
        <v>139</v>
      </c>
      <c r="H96" s="153">
        <v>36</v>
      </c>
      <c r="I96" s="154"/>
      <c r="L96" s="150"/>
      <c r="M96" s="155"/>
      <c r="T96" s="156"/>
      <c r="AT96" s="151" t="s">
        <v>137</v>
      </c>
      <c r="AU96" s="151" t="s">
        <v>86</v>
      </c>
      <c r="AV96" s="13" t="s">
        <v>86</v>
      </c>
      <c r="AW96" s="13" t="s">
        <v>37</v>
      </c>
      <c r="AX96" s="13" t="s">
        <v>84</v>
      </c>
      <c r="AY96" s="151" t="s">
        <v>126</v>
      </c>
    </row>
    <row r="97" spans="2:65" s="1" customFormat="1" ht="37.700000000000003" customHeight="1">
      <c r="B97" s="31"/>
      <c r="C97" s="126" t="s">
        <v>86</v>
      </c>
      <c r="D97" s="126" t="s">
        <v>128</v>
      </c>
      <c r="E97" s="127" t="s">
        <v>140</v>
      </c>
      <c r="F97" s="128" t="s">
        <v>141</v>
      </c>
      <c r="G97" s="129" t="s">
        <v>131</v>
      </c>
      <c r="H97" s="130">
        <v>742</v>
      </c>
      <c r="I97" s="131"/>
      <c r="J97" s="132">
        <f>ROUND(I97*H97,2)</f>
        <v>0</v>
      </c>
      <c r="K97" s="128" t="s">
        <v>132</v>
      </c>
      <c r="L97" s="31"/>
      <c r="M97" s="133" t="s">
        <v>19</v>
      </c>
      <c r="N97" s="134" t="s">
        <v>47</v>
      </c>
      <c r="P97" s="135">
        <f>O97*H97</f>
        <v>0</v>
      </c>
      <c r="Q97" s="135">
        <v>0</v>
      </c>
      <c r="R97" s="135">
        <f>Q97*H97</f>
        <v>0</v>
      </c>
      <c r="S97" s="135">
        <v>0.26</v>
      </c>
      <c r="T97" s="136">
        <f>S97*H97</f>
        <v>192.92000000000002</v>
      </c>
      <c r="AR97" s="137" t="s">
        <v>133</v>
      </c>
      <c r="AT97" s="137" t="s">
        <v>128</v>
      </c>
      <c r="AU97" s="137" t="s">
        <v>86</v>
      </c>
      <c r="AY97" s="16" t="s">
        <v>126</v>
      </c>
      <c r="BE97" s="138">
        <f>IF(N97="základní",J97,0)</f>
        <v>0</v>
      </c>
      <c r="BF97" s="138">
        <f>IF(N97="snížená",J97,0)</f>
        <v>0</v>
      </c>
      <c r="BG97" s="138">
        <f>IF(N97="zákl. přenesená",J97,0)</f>
        <v>0</v>
      </c>
      <c r="BH97" s="138">
        <f>IF(N97="sníž. přenesená",J97,0)</f>
        <v>0</v>
      </c>
      <c r="BI97" s="138">
        <f>IF(N97="nulová",J97,0)</f>
        <v>0</v>
      </c>
      <c r="BJ97" s="16" t="s">
        <v>84</v>
      </c>
      <c r="BK97" s="138">
        <f>ROUND(I97*H97,2)</f>
        <v>0</v>
      </c>
      <c r="BL97" s="16" t="s">
        <v>133</v>
      </c>
      <c r="BM97" s="137" t="s">
        <v>142</v>
      </c>
    </row>
    <row r="98" spans="2:65" s="1" customFormat="1">
      <c r="B98" s="31"/>
      <c r="D98" s="139" t="s">
        <v>135</v>
      </c>
      <c r="F98" s="140" t="s">
        <v>143</v>
      </c>
      <c r="I98" s="141"/>
      <c r="L98" s="31"/>
      <c r="M98" s="142"/>
      <c r="T98" s="52"/>
      <c r="AT98" s="16" t="s">
        <v>135</v>
      </c>
      <c r="AU98" s="16" t="s">
        <v>86</v>
      </c>
    </row>
    <row r="99" spans="2:65" s="12" customFormat="1">
      <c r="B99" s="143"/>
      <c r="D99" s="144" t="s">
        <v>137</v>
      </c>
      <c r="E99" s="145" t="s">
        <v>19</v>
      </c>
      <c r="F99" s="146" t="s">
        <v>144</v>
      </c>
      <c r="H99" s="145" t="s">
        <v>19</v>
      </c>
      <c r="I99" s="147"/>
      <c r="L99" s="143"/>
      <c r="M99" s="148"/>
      <c r="T99" s="149"/>
      <c r="AT99" s="145" t="s">
        <v>137</v>
      </c>
      <c r="AU99" s="145" t="s">
        <v>86</v>
      </c>
      <c r="AV99" s="12" t="s">
        <v>84</v>
      </c>
      <c r="AW99" s="12" t="s">
        <v>37</v>
      </c>
      <c r="AX99" s="12" t="s">
        <v>76</v>
      </c>
      <c r="AY99" s="145" t="s">
        <v>126</v>
      </c>
    </row>
    <row r="100" spans="2:65" s="13" customFormat="1">
      <c r="B100" s="150"/>
      <c r="D100" s="144" t="s">
        <v>137</v>
      </c>
      <c r="E100" s="151" t="s">
        <v>19</v>
      </c>
      <c r="F100" s="152" t="s">
        <v>145</v>
      </c>
      <c r="H100" s="153">
        <v>464</v>
      </c>
      <c r="I100" s="154"/>
      <c r="L100" s="150"/>
      <c r="M100" s="155"/>
      <c r="T100" s="156"/>
      <c r="AT100" s="151" t="s">
        <v>137</v>
      </c>
      <c r="AU100" s="151" t="s">
        <v>86</v>
      </c>
      <c r="AV100" s="13" t="s">
        <v>86</v>
      </c>
      <c r="AW100" s="13" t="s">
        <v>37</v>
      </c>
      <c r="AX100" s="13" t="s">
        <v>76</v>
      </c>
      <c r="AY100" s="151" t="s">
        <v>126</v>
      </c>
    </row>
    <row r="101" spans="2:65" s="12" customFormat="1">
      <c r="B101" s="143"/>
      <c r="D101" s="144" t="s">
        <v>137</v>
      </c>
      <c r="E101" s="145" t="s">
        <v>19</v>
      </c>
      <c r="F101" s="146" t="s">
        <v>146</v>
      </c>
      <c r="H101" s="145" t="s">
        <v>19</v>
      </c>
      <c r="I101" s="147"/>
      <c r="L101" s="143"/>
      <c r="M101" s="148"/>
      <c r="T101" s="149"/>
      <c r="AT101" s="145" t="s">
        <v>137</v>
      </c>
      <c r="AU101" s="145" t="s">
        <v>86</v>
      </c>
      <c r="AV101" s="12" t="s">
        <v>84</v>
      </c>
      <c r="AW101" s="12" t="s">
        <v>37</v>
      </c>
      <c r="AX101" s="12" t="s">
        <v>76</v>
      </c>
      <c r="AY101" s="145" t="s">
        <v>126</v>
      </c>
    </row>
    <row r="102" spans="2:65" s="13" customFormat="1">
      <c r="B102" s="150"/>
      <c r="D102" s="144" t="s">
        <v>137</v>
      </c>
      <c r="E102" s="151" t="s">
        <v>19</v>
      </c>
      <c r="F102" s="152" t="s">
        <v>147</v>
      </c>
      <c r="H102" s="153">
        <v>278</v>
      </c>
      <c r="I102" s="154"/>
      <c r="L102" s="150"/>
      <c r="M102" s="155"/>
      <c r="T102" s="156"/>
      <c r="AT102" s="151" t="s">
        <v>137</v>
      </c>
      <c r="AU102" s="151" t="s">
        <v>86</v>
      </c>
      <c r="AV102" s="13" t="s">
        <v>86</v>
      </c>
      <c r="AW102" s="13" t="s">
        <v>37</v>
      </c>
      <c r="AX102" s="13" t="s">
        <v>76</v>
      </c>
      <c r="AY102" s="151" t="s">
        <v>126</v>
      </c>
    </row>
    <row r="103" spans="2:65" s="14" customFormat="1">
      <c r="B103" s="157"/>
      <c r="D103" s="144" t="s">
        <v>137</v>
      </c>
      <c r="E103" s="158" t="s">
        <v>19</v>
      </c>
      <c r="F103" s="159" t="s">
        <v>148</v>
      </c>
      <c r="H103" s="160">
        <v>742</v>
      </c>
      <c r="I103" s="161"/>
      <c r="L103" s="157"/>
      <c r="M103" s="162"/>
      <c r="T103" s="163"/>
      <c r="AT103" s="158" t="s">
        <v>137</v>
      </c>
      <c r="AU103" s="158" t="s">
        <v>86</v>
      </c>
      <c r="AV103" s="14" t="s">
        <v>133</v>
      </c>
      <c r="AW103" s="14" t="s">
        <v>37</v>
      </c>
      <c r="AX103" s="14" t="s">
        <v>84</v>
      </c>
      <c r="AY103" s="158" t="s">
        <v>126</v>
      </c>
    </row>
    <row r="104" spans="2:65" s="1" customFormat="1" ht="37.700000000000003" customHeight="1">
      <c r="B104" s="31"/>
      <c r="C104" s="126" t="s">
        <v>149</v>
      </c>
      <c r="D104" s="126" t="s">
        <v>128</v>
      </c>
      <c r="E104" s="127" t="s">
        <v>150</v>
      </c>
      <c r="F104" s="128" t="s">
        <v>151</v>
      </c>
      <c r="G104" s="129" t="s">
        <v>131</v>
      </c>
      <c r="H104" s="130">
        <v>2783</v>
      </c>
      <c r="I104" s="131"/>
      <c r="J104" s="132">
        <f>ROUND(I104*H104,2)</f>
        <v>0</v>
      </c>
      <c r="K104" s="128" t="s">
        <v>132</v>
      </c>
      <c r="L104" s="31"/>
      <c r="M104" s="133" t="s">
        <v>19</v>
      </c>
      <c r="N104" s="134" t="s">
        <v>47</v>
      </c>
      <c r="P104" s="135">
        <f>O104*H104</f>
        <v>0</v>
      </c>
      <c r="Q104" s="135">
        <v>0</v>
      </c>
      <c r="R104" s="135">
        <f>Q104*H104</f>
        <v>0</v>
      </c>
      <c r="S104" s="135">
        <v>0.28999999999999998</v>
      </c>
      <c r="T104" s="136">
        <f>S104*H104</f>
        <v>807.06999999999994</v>
      </c>
      <c r="AR104" s="137" t="s">
        <v>133</v>
      </c>
      <c r="AT104" s="137" t="s">
        <v>128</v>
      </c>
      <c r="AU104" s="137" t="s">
        <v>86</v>
      </c>
      <c r="AY104" s="16" t="s">
        <v>126</v>
      </c>
      <c r="BE104" s="138">
        <f>IF(N104="základní",J104,0)</f>
        <v>0</v>
      </c>
      <c r="BF104" s="138">
        <f>IF(N104="snížená",J104,0)</f>
        <v>0</v>
      </c>
      <c r="BG104" s="138">
        <f>IF(N104="zákl. přenesená",J104,0)</f>
        <v>0</v>
      </c>
      <c r="BH104" s="138">
        <f>IF(N104="sníž. přenesená",J104,0)</f>
        <v>0</v>
      </c>
      <c r="BI104" s="138">
        <f>IF(N104="nulová",J104,0)</f>
        <v>0</v>
      </c>
      <c r="BJ104" s="16" t="s">
        <v>84</v>
      </c>
      <c r="BK104" s="138">
        <f>ROUND(I104*H104,2)</f>
        <v>0</v>
      </c>
      <c r="BL104" s="16" t="s">
        <v>133</v>
      </c>
      <c r="BM104" s="137" t="s">
        <v>152</v>
      </c>
    </row>
    <row r="105" spans="2:65" s="1" customFormat="1">
      <c r="B105" s="31"/>
      <c r="D105" s="139" t="s">
        <v>135</v>
      </c>
      <c r="F105" s="140" t="s">
        <v>153</v>
      </c>
      <c r="I105" s="141"/>
      <c r="L105" s="31"/>
      <c r="M105" s="142"/>
      <c r="T105" s="52"/>
      <c r="AT105" s="16" t="s">
        <v>135</v>
      </c>
      <c r="AU105" s="16" t="s">
        <v>86</v>
      </c>
    </row>
    <row r="106" spans="2:65" s="12" customFormat="1">
      <c r="B106" s="143"/>
      <c r="D106" s="144" t="s">
        <v>137</v>
      </c>
      <c r="E106" s="145" t="s">
        <v>19</v>
      </c>
      <c r="F106" s="146" t="s">
        <v>154</v>
      </c>
      <c r="H106" s="145" t="s">
        <v>19</v>
      </c>
      <c r="I106" s="147"/>
      <c r="L106" s="143"/>
      <c r="M106" s="148"/>
      <c r="T106" s="149"/>
      <c r="AT106" s="145" t="s">
        <v>137</v>
      </c>
      <c r="AU106" s="145" t="s">
        <v>86</v>
      </c>
      <c r="AV106" s="12" t="s">
        <v>84</v>
      </c>
      <c r="AW106" s="12" t="s">
        <v>37</v>
      </c>
      <c r="AX106" s="12" t="s">
        <v>76</v>
      </c>
      <c r="AY106" s="145" t="s">
        <v>126</v>
      </c>
    </row>
    <row r="107" spans="2:65" s="12" customFormat="1">
      <c r="B107" s="143"/>
      <c r="D107" s="144" t="s">
        <v>137</v>
      </c>
      <c r="E107" s="145" t="s">
        <v>19</v>
      </c>
      <c r="F107" s="146" t="s">
        <v>155</v>
      </c>
      <c r="H107" s="145" t="s">
        <v>19</v>
      </c>
      <c r="I107" s="147"/>
      <c r="L107" s="143"/>
      <c r="M107" s="148"/>
      <c r="T107" s="149"/>
      <c r="AT107" s="145" t="s">
        <v>137</v>
      </c>
      <c r="AU107" s="145" t="s">
        <v>86</v>
      </c>
      <c r="AV107" s="12" t="s">
        <v>84</v>
      </c>
      <c r="AW107" s="12" t="s">
        <v>37</v>
      </c>
      <c r="AX107" s="12" t="s">
        <v>76</v>
      </c>
      <c r="AY107" s="145" t="s">
        <v>126</v>
      </c>
    </row>
    <row r="108" spans="2:65" s="13" customFormat="1">
      <c r="B108" s="150"/>
      <c r="D108" s="144" t="s">
        <v>137</v>
      </c>
      <c r="E108" s="151" t="s">
        <v>19</v>
      </c>
      <c r="F108" s="152" t="s">
        <v>156</v>
      </c>
      <c r="H108" s="153">
        <v>1667</v>
      </c>
      <c r="I108" s="154"/>
      <c r="L108" s="150"/>
      <c r="M108" s="155"/>
      <c r="T108" s="156"/>
      <c r="AT108" s="151" t="s">
        <v>137</v>
      </c>
      <c r="AU108" s="151" t="s">
        <v>86</v>
      </c>
      <c r="AV108" s="13" t="s">
        <v>86</v>
      </c>
      <c r="AW108" s="13" t="s">
        <v>37</v>
      </c>
      <c r="AX108" s="13" t="s">
        <v>76</v>
      </c>
      <c r="AY108" s="151" t="s">
        <v>126</v>
      </c>
    </row>
    <row r="109" spans="2:65" s="12" customFormat="1">
      <c r="B109" s="143"/>
      <c r="D109" s="144" t="s">
        <v>137</v>
      </c>
      <c r="E109" s="145" t="s">
        <v>19</v>
      </c>
      <c r="F109" s="146" t="s">
        <v>157</v>
      </c>
      <c r="H109" s="145" t="s">
        <v>19</v>
      </c>
      <c r="I109" s="147"/>
      <c r="L109" s="143"/>
      <c r="M109" s="148"/>
      <c r="T109" s="149"/>
      <c r="AT109" s="145" t="s">
        <v>137</v>
      </c>
      <c r="AU109" s="145" t="s">
        <v>86</v>
      </c>
      <c r="AV109" s="12" t="s">
        <v>84</v>
      </c>
      <c r="AW109" s="12" t="s">
        <v>37</v>
      </c>
      <c r="AX109" s="12" t="s">
        <v>76</v>
      </c>
      <c r="AY109" s="145" t="s">
        <v>126</v>
      </c>
    </row>
    <row r="110" spans="2:65" s="12" customFormat="1">
      <c r="B110" s="143"/>
      <c r="D110" s="144" t="s">
        <v>137</v>
      </c>
      <c r="E110" s="145" t="s">
        <v>19</v>
      </c>
      <c r="F110" s="146" t="s">
        <v>158</v>
      </c>
      <c r="H110" s="145" t="s">
        <v>19</v>
      </c>
      <c r="I110" s="147"/>
      <c r="L110" s="143"/>
      <c r="M110" s="148"/>
      <c r="T110" s="149"/>
      <c r="AT110" s="145" t="s">
        <v>137</v>
      </c>
      <c r="AU110" s="145" t="s">
        <v>86</v>
      </c>
      <c r="AV110" s="12" t="s">
        <v>84</v>
      </c>
      <c r="AW110" s="12" t="s">
        <v>37</v>
      </c>
      <c r="AX110" s="12" t="s">
        <v>76</v>
      </c>
      <c r="AY110" s="145" t="s">
        <v>126</v>
      </c>
    </row>
    <row r="111" spans="2:65" s="13" customFormat="1">
      <c r="B111" s="150"/>
      <c r="D111" s="144" t="s">
        <v>137</v>
      </c>
      <c r="E111" s="151" t="s">
        <v>19</v>
      </c>
      <c r="F111" s="152" t="s">
        <v>159</v>
      </c>
      <c r="H111" s="153">
        <v>652</v>
      </c>
      <c r="I111" s="154"/>
      <c r="L111" s="150"/>
      <c r="M111" s="155"/>
      <c r="T111" s="156"/>
      <c r="AT111" s="151" t="s">
        <v>137</v>
      </c>
      <c r="AU111" s="151" t="s">
        <v>86</v>
      </c>
      <c r="AV111" s="13" t="s">
        <v>86</v>
      </c>
      <c r="AW111" s="13" t="s">
        <v>37</v>
      </c>
      <c r="AX111" s="13" t="s">
        <v>76</v>
      </c>
      <c r="AY111" s="151" t="s">
        <v>126</v>
      </c>
    </row>
    <row r="112" spans="2:65" s="12" customFormat="1">
      <c r="B112" s="143"/>
      <c r="D112" s="144" t="s">
        <v>137</v>
      </c>
      <c r="E112" s="145" t="s">
        <v>19</v>
      </c>
      <c r="F112" s="146" t="s">
        <v>144</v>
      </c>
      <c r="H112" s="145" t="s">
        <v>19</v>
      </c>
      <c r="I112" s="147"/>
      <c r="L112" s="143"/>
      <c r="M112" s="148"/>
      <c r="T112" s="149"/>
      <c r="AT112" s="145" t="s">
        <v>137</v>
      </c>
      <c r="AU112" s="145" t="s">
        <v>86</v>
      </c>
      <c r="AV112" s="12" t="s">
        <v>84</v>
      </c>
      <c r="AW112" s="12" t="s">
        <v>37</v>
      </c>
      <c r="AX112" s="12" t="s">
        <v>76</v>
      </c>
      <c r="AY112" s="145" t="s">
        <v>126</v>
      </c>
    </row>
    <row r="113" spans="2:65" s="12" customFormat="1">
      <c r="B113" s="143"/>
      <c r="D113" s="144" t="s">
        <v>137</v>
      </c>
      <c r="E113" s="145" t="s">
        <v>19</v>
      </c>
      <c r="F113" s="146" t="s">
        <v>160</v>
      </c>
      <c r="H113" s="145" t="s">
        <v>19</v>
      </c>
      <c r="I113" s="147"/>
      <c r="L113" s="143"/>
      <c r="M113" s="148"/>
      <c r="T113" s="149"/>
      <c r="AT113" s="145" t="s">
        <v>137</v>
      </c>
      <c r="AU113" s="145" t="s">
        <v>86</v>
      </c>
      <c r="AV113" s="12" t="s">
        <v>84</v>
      </c>
      <c r="AW113" s="12" t="s">
        <v>37</v>
      </c>
      <c r="AX113" s="12" t="s">
        <v>76</v>
      </c>
      <c r="AY113" s="145" t="s">
        <v>126</v>
      </c>
    </row>
    <row r="114" spans="2:65" s="13" customFormat="1">
      <c r="B114" s="150"/>
      <c r="D114" s="144" t="s">
        <v>137</v>
      </c>
      <c r="E114" s="151" t="s">
        <v>19</v>
      </c>
      <c r="F114" s="152" t="s">
        <v>145</v>
      </c>
      <c r="H114" s="153">
        <v>464</v>
      </c>
      <c r="I114" s="154"/>
      <c r="L114" s="150"/>
      <c r="M114" s="155"/>
      <c r="T114" s="156"/>
      <c r="AT114" s="151" t="s">
        <v>137</v>
      </c>
      <c r="AU114" s="151" t="s">
        <v>86</v>
      </c>
      <c r="AV114" s="13" t="s">
        <v>86</v>
      </c>
      <c r="AW114" s="13" t="s">
        <v>37</v>
      </c>
      <c r="AX114" s="13" t="s">
        <v>76</v>
      </c>
      <c r="AY114" s="151" t="s">
        <v>126</v>
      </c>
    </row>
    <row r="115" spans="2:65" s="14" customFormat="1">
      <c r="B115" s="157"/>
      <c r="D115" s="144" t="s">
        <v>137</v>
      </c>
      <c r="E115" s="158" t="s">
        <v>19</v>
      </c>
      <c r="F115" s="159" t="s">
        <v>148</v>
      </c>
      <c r="H115" s="160">
        <v>2783</v>
      </c>
      <c r="I115" s="161"/>
      <c r="L115" s="157"/>
      <c r="M115" s="162"/>
      <c r="T115" s="163"/>
      <c r="AT115" s="158" t="s">
        <v>137</v>
      </c>
      <c r="AU115" s="158" t="s">
        <v>86</v>
      </c>
      <c r="AV115" s="14" t="s">
        <v>133</v>
      </c>
      <c r="AW115" s="14" t="s">
        <v>37</v>
      </c>
      <c r="AX115" s="14" t="s">
        <v>84</v>
      </c>
      <c r="AY115" s="158" t="s">
        <v>126</v>
      </c>
    </row>
    <row r="116" spans="2:65" s="1" customFormat="1" ht="37.700000000000003" customHeight="1">
      <c r="B116" s="31"/>
      <c r="C116" s="126" t="s">
        <v>133</v>
      </c>
      <c r="D116" s="126" t="s">
        <v>128</v>
      </c>
      <c r="E116" s="127" t="s">
        <v>161</v>
      </c>
      <c r="F116" s="128" t="s">
        <v>162</v>
      </c>
      <c r="G116" s="129" t="s">
        <v>131</v>
      </c>
      <c r="H116" s="130">
        <v>1200</v>
      </c>
      <c r="I116" s="131"/>
      <c r="J116" s="132">
        <f>ROUND(I116*H116,2)</f>
        <v>0</v>
      </c>
      <c r="K116" s="128" t="s">
        <v>132</v>
      </c>
      <c r="L116" s="31"/>
      <c r="M116" s="133" t="s">
        <v>19</v>
      </c>
      <c r="N116" s="134" t="s">
        <v>47</v>
      </c>
      <c r="P116" s="135">
        <f>O116*H116</f>
        <v>0</v>
      </c>
      <c r="Q116" s="135">
        <v>0</v>
      </c>
      <c r="R116" s="135">
        <f>Q116*H116</f>
        <v>0</v>
      </c>
      <c r="S116" s="135">
        <v>0.44</v>
      </c>
      <c r="T116" s="136">
        <f>S116*H116</f>
        <v>528</v>
      </c>
      <c r="AR116" s="137" t="s">
        <v>133</v>
      </c>
      <c r="AT116" s="137" t="s">
        <v>128</v>
      </c>
      <c r="AU116" s="137" t="s">
        <v>86</v>
      </c>
      <c r="AY116" s="16" t="s">
        <v>126</v>
      </c>
      <c r="BE116" s="138">
        <f>IF(N116="základní",J116,0)</f>
        <v>0</v>
      </c>
      <c r="BF116" s="138">
        <f>IF(N116="snížená",J116,0)</f>
        <v>0</v>
      </c>
      <c r="BG116" s="138">
        <f>IF(N116="zákl. přenesená",J116,0)</f>
        <v>0</v>
      </c>
      <c r="BH116" s="138">
        <f>IF(N116="sníž. přenesená",J116,0)</f>
        <v>0</v>
      </c>
      <c r="BI116" s="138">
        <f>IF(N116="nulová",J116,0)</f>
        <v>0</v>
      </c>
      <c r="BJ116" s="16" t="s">
        <v>84</v>
      </c>
      <c r="BK116" s="138">
        <f>ROUND(I116*H116,2)</f>
        <v>0</v>
      </c>
      <c r="BL116" s="16" t="s">
        <v>133</v>
      </c>
      <c r="BM116" s="137" t="s">
        <v>163</v>
      </c>
    </row>
    <row r="117" spans="2:65" s="1" customFormat="1">
      <c r="B117" s="31"/>
      <c r="D117" s="139" t="s">
        <v>135</v>
      </c>
      <c r="F117" s="140" t="s">
        <v>164</v>
      </c>
      <c r="I117" s="141"/>
      <c r="L117" s="31"/>
      <c r="M117" s="142"/>
      <c r="T117" s="52"/>
      <c r="AT117" s="16" t="s">
        <v>135</v>
      </c>
      <c r="AU117" s="16" t="s">
        <v>86</v>
      </c>
    </row>
    <row r="118" spans="2:65" s="12" customFormat="1">
      <c r="B118" s="143"/>
      <c r="D118" s="144" t="s">
        <v>137</v>
      </c>
      <c r="E118" s="145" t="s">
        <v>19</v>
      </c>
      <c r="F118" s="146" t="s">
        <v>157</v>
      </c>
      <c r="H118" s="145" t="s">
        <v>19</v>
      </c>
      <c r="I118" s="147"/>
      <c r="L118" s="143"/>
      <c r="M118" s="148"/>
      <c r="T118" s="149"/>
      <c r="AT118" s="145" t="s">
        <v>137</v>
      </c>
      <c r="AU118" s="145" t="s">
        <v>86</v>
      </c>
      <c r="AV118" s="12" t="s">
        <v>84</v>
      </c>
      <c r="AW118" s="12" t="s">
        <v>37</v>
      </c>
      <c r="AX118" s="12" t="s">
        <v>76</v>
      </c>
      <c r="AY118" s="145" t="s">
        <v>126</v>
      </c>
    </row>
    <row r="119" spans="2:65" s="12" customFormat="1">
      <c r="B119" s="143"/>
      <c r="D119" s="144" t="s">
        <v>137</v>
      </c>
      <c r="E119" s="145" t="s">
        <v>19</v>
      </c>
      <c r="F119" s="146" t="s">
        <v>165</v>
      </c>
      <c r="H119" s="145" t="s">
        <v>19</v>
      </c>
      <c r="I119" s="147"/>
      <c r="L119" s="143"/>
      <c r="M119" s="148"/>
      <c r="T119" s="149"/>
      <c r="AT119" s="145" t="s">
        <v>137</v>
      </c>
      <c r="AU119" s="145" t="s">
        <v>86</v>
      </c>
      <c r="AV119" s="12" t="s">
        <v>84</v>
      </c>
      <c r="AW119" s="12" t="s">
        <v>37</v>
      </c>
      <c r="AX119" s="12" t="s">
        <v>76</v>
      </c>
      <c r="AY119" s="145" t="s">
        <v>126</v>
      </c>
    </row>
    <row r="120" spans="2:65" s="13" customFormat="1">
      <c r="B120" s="150"/>
      <c r="D120" s="144" t="s">
        <v>137</v>
      </c>
      <c r="E120" s="151" t="s">
        <v>19</v>
      </c>
      <c r="F120" s="152" t="s">
        <v>166</v>
      </c>
      <c r="H120" s="153">
        <v>1200</v>
      </c>
      <c r="I120" s="154"/>
      <c r="L120" s="150"/>
      <c r="M120" s="155"/>
      <c r="T120" s="156"/>
      <c r="AT120" s="151" t="s">
        <v>137</v>
      </c>
      <c r="AU120" s="151" t="s">
        <v>86</v>
      </c>
      <c r="AV120" s="13" t="s">
        <v>86</v>
      </c>
      <c r="AW120" s="13" t="s">
        <v>37</v>
      </c>
      <c r="AX120" s="13" t="s">
        <v>84</v>
      </c>
      <c r="AY120" s="151" t="s">
        <v>126</v>
      </c>
    </row>
    <row r="121" spans="2:65" s="1" customFormat="1" ht="37.700000000000003" customHeight="1">
      <c r="B121" s="31"/>
      <c r="C121" s="126" t="s">
        <v>167</v>
      </c>
      <c r="D121" s="126" t="s">
        <v>128</v>
      </c>
      <c r="E121" s="127" t="s">
        <v>168</v>
      </c>
      <c r="F121" s="128" t="s">
        <v>169</v>
      </c>
      <c r="G121" s="129" t="s">
        <v>131</v>
      </c>
      <c r="H121" s="130">
        <v>278</v>
      </c>
      <c r="I121" s="131"/>
      <c r="J121" s="132">
        <f>ROUND(I121*H121,2)</f>
        <v>0</v>
      </c>
      <c r="K121" s="128" t="s">
        <v>132</v>
      </c>
      <c r="L121" s="31"/>
      <c r="M121" s="133" t="s">
        <v>19</v>
      </c>
      <c r="N121" s="134" t="s">
        <v>47</v>
      </c>
      <c r="P121" s="135">
        <f>O121*H121</f>
        <v>0</v>
      </c>
      <c r="Q121" s="135">
        <v>0</v>
      </c>
      <c r="R121" s="135">
        <f>Q121*H121</f>
        <v>0</v>
      </c>
      <c r="S121" s="135">
        <v>0.57999999999999996</v>
      </c>
      <c r="T121" s="136">
        <f>S121*H121</f>
        <v>161.23999999999998</v>
      </c>
      <c r="AR121" s="137" t="s">
        <v>133</v>
      </c>
      <c r="AT121" s="137" t="s">
        <v>128</v>
      </c>
      <c r="AU121" s="137" t="s">
        <v>86</v>
      </c>
      <c r="AY121" s="16" t="s">
        <v>126</v>
      </c>
      <c r="BE121" s="138">
        <f>IF(N121="základní",J121,0)</f>
        <v>0</v>
      </c>
      <c r="BF121" s="138">
        <f>IF(N121="snížená",J121,0)</f>
        <v>0</v>
      </c>
      <c r="BG121" s="138">
        <f>IF(N121="zákl. přenesená",J121,0)</f>
        <v>0</v>
      </c>
      <c r="BH121" s="138">
        <f>IF(N121="sníž. přenesená",J121,0)</f>
        <v>0</v>
      </c>
      <c r="BI121" s="138">
        <f>IF(N121="nulová",J121,0)</f>
        <v>0</v>
      </c>
      <c r="BJ121" s="16" t="s">
        <v>84</v>
      </c>
      <c r="BK121" s="138">
        <f>ROUND(I121*H121,2)</f>
        <v>0</v>
      </c>
      <c r="BL121" s="16" t="s">
        <v>133</v>
      </c>
      <c r="BM121" s="137" t="s">
        <v>170</v>
      </c>
    </row>
    <row r="122" spans="2:65" s="1" customFormat="1">
      <c r="B122" s="31"/>
      <c r="D122" s="139" t="s">
        <v>135</v>
      </c>
      <c r="F122" s="140" t="s">
        <v>171</v>
      </c>
      <c r="I122" s="141"/>
      <c r="L122" s="31"/>
      <c r="M122" s="142"/>
      <c r="T122" s="52"/>
      <c r="AT122" s="16" t="s">
        <v>135</v>
      </c>
      <c r="AU122" s="16" t="s">
        <v>86</v>
      </c>
    </row>
    <row r="123" spans="2:65" s="12" customFormat="1">
      <c r="B123" s="143"/>
      <c r="D123" s="144" t="s">
        <v>137</v>
      </c>
      <c r="E123" s="145" t="s">
        <v>19</v>
      </c>
      <c r="F123" s="146" t="s">
        <v>146</v>
      </c>
      <c r="H123" s="145" t="s">
        <v>19</v>
      </c>
      <c r="I123" s="147"/>
      <c r="L123" s="143"/>
      <c r="M123" s="148"/>
      <c r="T123" s="149"/>
      <c r="AT123" s="145" t="s">
        <v>137</v>
      </c>
      <c r="AU123" s="145" t="s">
        <v>86</v>
      </c>
      <c r="AV123" s="12" t="s">
        <v>84</v>
      </c>
      <c r="AW123" s="12" t="s">
        <v>37</v>
      </c>
      <c r="AX123" s="12" t="s">
        <v>76</v>
      </c>
      <c r="AY123" s="145" t="s">
        <v>126</v>
      </c>
    </row>
    <row r="124" spans="2:65" s="12" customFormat="1">
      <c r="B124" s="143"/>
      <c r="D124" s="144" t="s">
        <v>137</v>
      </c>
      <c r="E124" s="145" t="s">
        <v>19</v>
      </c>
      <c r="F124" s="146" t="s">
        <v>172</v>
      </c>
      <c r="H124" s="145" t="s">
        <v>19</v>
      </c>
      <c r="I124" s="147"/>
      <c r="L124" s="143"/>
      <c r="M124" s="148"/>
      <c r="T124" s="149"/>
      <c r="AT124" s="145" t="s">
        <v>137</v>
      </c>
      <c r="AU124" s="145" t="s">
        <v>86</v>
      </c>
      <c r="AV124" s="12" t="s">
        <v>84</v>
      </c>
      <c r="AW124" s="12" t="s">
        <v>37</v>
      </c>
      <c r="AX124" s="12" t="s">
        <v>76</v>
      </c>
      <c r="AY124" s="145" t="s">
        <v>126</v>
      </c>
    </row>
    <row r="125" spans="2:65" s="13" customFormat="1">
      <c r="B125" s="150"/>
      <c r="D125" s="144" t="s">
        <v>137</v>
      </c>
      <c r="E125" s="151" t="s">
        <v>19</v>
      </c>
      <c r="F125" s="152" t="s">
        <v>147</v>
      </c>
      <c r="H125" s="153">
        <v>278</v>
      </c>
      <c r="I125" s="154"/>
      <c r="L125" s="150"/>
      <c r="M125" s="155"/>
      <c r="T125" s="156"/>
      <c r="AT125" s="151" t="s">
        <v>137</v>
      </c>
      <c r="AU125" s="151" t="s">
        <v>86</v>
      </c>
      <c r="AV125" s="13" t="s">
        <v>86</v>
      </c>
      <c r="AW125" s="13" t="s">
        <v>37</v>
      </c>
      <c r="AX125" s="13" t="s">
        <v>84</v>
      </c>
      <c r="AY125" s="151" t="s">
        <v>126</v>
      </c>
    </row>
    <row r="126" spans="2:65" s="1" customFormat="1" ht="37.700000000000003" customHeight="1">
      <c r="B126" s="31"/>
      <c r="C126" s="126" t="s">
        <v>173</v>
      </c>
      <c r="D126" s="126" t="s">
        <v>128</v>
      </c>
      <c r="E126" s="127" t="s">
        <v>174</v>
      </c>
      <c r="F126" s="128" t="s">
        <v>175</v>
      </c>
      <c r="G126" s="129" t="s">
        <v>131</v>
      </c>
      <c r="H126" s="130">
        <v>2319</v>
      </c>
      <c r="I126" s="131"/>
      <c r="J126" s="132">
        <f>ROUND(I126*H126,2)</f>
        <v>0</v>
      </c>
      <c r="K126" s="128" t="s">
        <v>132</v>
      </c>
      <c r="L126" s="31"/>
      <c r="M126" s="133" t="s">
        <v>19</v>
      </c>
      <c r="N126" s="134" t="s">
        <v>47</v>
      </c>
      <c r="P126" s="135">
        <f>O126*H126</f>
        <v>0</v>
      </c>
      <c r="Q126" s="135">
        <v>0</v>
      </c>
      <c r="R126" s="135">
        <f>Q126*H126</f>
        <v>0</v>
      </c>
      <c r="S126" s="135">
        <v>0.32500000000000001</v>
      </c>
      <c r="T126" s="136">
        <f>S126*H126</f>
        <v>753.67500000000007</v>
      </c>
      <c r="AR126" s="137" t="s">
        <v>133</v>
      </c>
      <c r="AT126" s="137" t="s">
        <v>128</v>
      </c>
      <c r="AU126" s="137" t="s">
        <v>86</v>
      </c>
      <c r="AY126" s="16" t="s">
        <v>126</v>
      </c>
      <c r="BE126" s="138">
        <f>IF(N126="základní",J126,0)</f>
        <v>0</v>
      </c>
      <c r="BF126" s="138">
        <f>IF(N126="snížená",J126,0)</f>
        <v>0</v>
      </c>
      <c r="BG126" s="138">
        <f>IF(N126="zákl. přenesená",J126,0)</f>
        <v>0</v>
      </c>
      <c r="BH126" s="138">
        <f>IF(N126="sníž. přenesená",J126,0)</f>
        <v>0</v>
      </c>
      <c r="BI126" s="138">
        <f>IF(N126="nulová",J126,0)</f>
        <v>0</v>
      </c>
      <c r="BJ126" s="16" t="s">
        <v>84</v>
      </c>
      <c r="BK126" s="138">
        <f>ROUND(I126*H126,2)</f>
        <v>0</v>
      </c>
      <c r="BL126" s="16" t="s">
        <v>133</v>
      </c>
      <c r="BM126" s="137" t="s">
        <v>176</v>
      </c>
    </row>
    <row r="127" spans="2:65" s="1" customFormat="1">
      <c r="B127" s="31"/>
      <c r="D127" s="139" t="s">
        <v>135</v>
      </c>
      <c r="F127" s="140" t="s">
        <v>177</v>
      </c>
      <c r="I127" s="141"/>
      <c r="L127" s="31"/>
      <c r="M127" s="142"/>
      <c r="T127" s="52"/>
      <c r="AT127" s="16" t="s">
        <v>135</v>
      </c>
      <c r="AU127" s="16" t="s">
        <v>86</v>
      </c>
    </row>
    <row r="128" spans="2:65" s="12" customFormat="1">
      <c r="B128" s="143"/>
      <c r="D128" s="144" t="s">
        <v>137</v>
      </c>
      <c r="E128" s="145" t="s">
        <v>19</v>
      </c>
      <c r="F128" s="146" t="s">
        <v>154</v>
      </c>
      <c r="H128" s="145" t="s">
        <v>19</v>
      </c>
      <c r="I128" s="147"/>
      <c r="L128" s="143"/>
      <c r="M128" s="148"/>
      <c r="T128" s="149"/>
      <c r="AT128" s="145" t="s">
        <v>137</v>
      </c>
      <c r="AU128" s="145" t="s">
        <v>86</v>
      </c>
      <c r="AV128" s="12" t="s">
        <v>84</v>
      </c>
      <c r="AW128" s="12" t="s">
        <v>37</v>
      </c>
      <c r="AX128" s="12" t="s">
        <v>76</v>
      </c>
      <c r="AY128" s="145" t="s">
        <v>126</v>
      </c>
    </row>
    <row r="129" spans="2:65" s="12" customFormat="1">
      <c r="B129" s="143"/>
      <c r="D129" s="144" t="s">
        <v>137</v>
      </c>
      <c r="E129" s="145" t="s">
        <v>19</v>
      </c>
      <c r="F129" s="146" t="s">
        <v>178</v>
      </c>
      <c r="H129" s="145" t="s">
        <v>19</v>
      </c>
      <c r="I129" s="147"/>
      <c r="L129" s="143"/>
      <c r="M129" s="148"/>
      <c r="T129" s="149"/>
      <c r="AT129" s="145" t="s">
        <v>137</v>
      </c>
      <c r="AU129" s="145" t="s">
        <v>86</v>
      </c>
      <c r="AV129" s="12" t="s">
        <v>84</v>
      </c>
      <c r="AW129" s="12" t="s">
        <v>37</v>
      </c>
      <c r="AX129" s="12" t="s">
        <v>76</v>
      </c>
      <c r="AY129" s="145" t="s">
        <v>126</v>
      </c>
    </row>
    <row r="130" spans="2:65" s="13" customFormat="1">
      <c r="B130" s="150"/>
      <c r="D130" s="144" t="s">
        <v>137</v>
      </c>
      <c r="E130" s="151" t="s">
        <v>19</v>
      </c>
      <c r="F130" s="152" t="s">
        <v>156</v>
      </c>
      <c r="H130" s="153">
        <v>1667</v>
      </c>
      <c r="I130" s="154"/>
      <c r="L130" s="150"/>
      <c r="M130" s="155"/>
      <c r="T130" s="156"/>
      <c r="AT130" s="151" t="s">
        <v>137</v>
      </c>
      <c r="AU130" s="151" t="s">
        <v>86</v>
      </c>
      <c r="AV130" s="13" t="s">
        <v>86</v>
      </c>
      <c r="AW130" s="13" t="s">
        <v>37</v>
      </c>
      <c r="AX130" s="13" t="s">
        <v>76</v>
      </c>
      <c r="AY130" s="151" t="s">
        <v>126</v>
      </c>
    </row>
    <row r="131" spans="2:65" s="12" customFormat="1">
      <c r="B131" s="143"/>
      <c r="D131" s="144" t="s">
        <v>137</v>
      </c>
      <c r="E131" s="145" t="s">
        <v>19</v>
      </c>
      <c r="F131" s="146" t="s">
        <v>157</v>
      </c>
      <c r="H131" s="145" t="s">
        <v>19</v>
      </c>
      <c r="I131" s="147"/>
      <c r="L131" s="143"/>
      <c r="M131" s="148"/>
      <c r="T131" s="149"/>
      <c r="AT131" s="145" t="s">
        <v>137</v>
      </c>
      <c r="AU131" s="145" t="s">
        <v>86</v>
      </c>
      <c r="AV131" s="12" t="s">
        <v>84</v>
      </c>
      <c r="AW131" s="12" t="s">
        <v>37</v>
      </c>
      <c r="AX131" s="12" t="s">
        <v>76</v>
      </c>
      <c r="AY131" s="145" t="s">
        <v>126</v>
      </c>
    </row>
    <row r="132" spans="2:65" s="12" customFormat="1">
      <c r="B132" s="143"/>
      <c r="D132" s="144" t="s">
        <v>137</v>
      </c>
      <c r="E132" s="145" t="s">
        <v>19</v>
      </c>
      <c r="F132" s="146" t="s">
        <v>178</v>
      </c>
      <c r="H132" s="145" t="s">
        <v>19</v>
      </c>
      <c r="I132" s="147"/>
      <c r="L132" s="143"/>
      <c r="M132" s="148"/>
      <c r="T132" s="149"/>
      <c r="AT132" s="145" t="s">
        <v>137</v>
      </c>
      <c r="AU132" s="145" t="s">
        <v>86</v>
      </c>
      <c r="AV132" s="12" t="s">
        <v>84</v>
      </c>
      <c r="AW132" s="12" t="s">
        <v>37</v>
      </c>
      <c r="AX132" s="12" t="s">
        <v>76</v>
      </c>
      <c r="AY132" s="145" t="s">
        <v>126</v>
      </c>
    </row>
    <row r="133" spans="2:65" s="13" customFormat="1">
      <c r="B133" s="150"/>
      <c r="D133" s="144" t="s">
        <v>137</v>
      </c>
      <c r="E133" s="151" t="s">
        <v>19</v>
      </c>
      <c r="F133" s="152" t="s">
        <v>159</v>
      </c>
      <c r="H133" s="153">
        <v>652</v>
      </c>
      <c r="I133" s="154"/>
      <c r="L133" s="150"/>
      <c r="M133" s="155"/>
      <c r="T133" s="156"/>
      <c r="AT133" s="151" t="s">
        <v>137</v>
      </c>
      <c r="AU133" s="151" t="s">
        <v>86</v>
      </c>
      <c r="AV133" s="13" t="s">
        <v>86</v>
      </c>
      <c r="AW133" s="13" t="s">
        <v>37</v>
      </c>
      <c r="AX133" s="13" t="s">
        <v>76</v>
      </c>
      <c r="AY133" s="151" t="s">
        <v>126</v>
      </c>
    </row>
    <row r="134" spans="2:65" s="14" customFormat="1">
      <c r="B134" s="157"/>
      <c r="D134" s="144" t="s">
        <v>137</v>
      </c>
      <c r="E134" s="158" t="s">
        <v>19</v>
      </c>
      <c r="F134" s="159" t="s">
        <v>148</v>
      </c>
      <c r="H134" s="160">
        <v>2319</v>
      </c>
      <c r="I134" s="161"/>
      <c r="L134" s="157"/>
      <c r="M134" s="162"/>
      <c r="T134" s="163"/>
      <c r="AT134" s="158" t="s">
        <v>137</v>
      </c>
      <c r="AU134" s="158" t="s">
        <v>86</v>
      </c>
      <c r="AV134" s="14" t="s">
        <v>133</v>
      </c>
      <c r="AW134" s="14" t="s">
        <v>37</v>
      </c>
      <c r="AX134" s="14" t="s">
        <v>84</v>
      </c>
      <c r="AY134" s="158" t="s">
        <v>126</v>
      </c>
    </row>
    <row r="135" spans="2:65" s="1" customFormat="1" ht="33" customHeight="1">
      <c r="B135" s="31"/>
      <c r="C135" s="126" t="s">
        <v>179</v>
      </c>
      <c r="D135" s="126" t="s">
        <v>128</v>
      </c>
      <c r="E135" s="127" t="s">
        <v>180</v>
      </c>
      <c r="F135" s="128" t="s">
        <v>181</v>
      </c>
      <c r="G135" s="129" t="s">
        <v>131</v>
      </c>
      <c r="H135" s="130">
        <v>1852</v>
      </c>
      <c r="I135" s="131"/>
      <c r="J135" s="132">
        <f>ROUND(I135*H135,2)</f>
        <v>0</v>
      </c>
      <c r="K135" s="128" t="s">
        <v>132</v>
      </c>
      <c r="L135" s="31"/>
      <c r="M135" s="133" t="s">
        <v>19</v>
      </c>
      <c r="N135" s="134" t="s">
        <v>47</v>
      </c>
      <c r="P135" s="135">
        <f>O135*H135</f>
        <v>0</v>
      </c>
      <c r="Q135" s="135">
        <v>0</v>
      </c>
      <c r="R135" s="135">
        <f>Q135*H135</f>
        <v>0</v>
      </c>
      <c r="S135" s="135">
        <v>9.8000000000000004E-2</v>
      </c>
      <c r="T135" s="136">
        <f>S135*H135</f>
        <v>181.49600000000001</v>
      </c>
      <c r="AR135" s="137" t="s">
        <v>133</v>
      </c>
      <c r="AT135" s="137" t="s">
        <v>128</v>
      </c>
      <c r="AU135" s="137" t="s">
        <v>86</v>
      </c>
      <c r="AY135" s="16" t="s">
        <v>126</v>
      </c>
      <c r="BE135" s="138">
        <f>IF(N135="základní",J135,0)</f>
        <v>0</v>
      </c>
      <c r="BF135" s="138">
        <f>IF(N135="snížená",J135,0)</f>
        <v>0</v>
      </c>
      <c r="BG135" s="138">
        <f>IF(N135="zákl. přenesená",J135,0)</f>
        <v>0</v>
      </c>
      <c r="BH135" s="138">
        <f>IF(N135="sníž. přenesená",J135,0)</f>
        <v>0</v>
      </c>
      <c r="BI135" s="138">
        <f>IF(N135="nulová",J135,0)</f>
        <v>0</v>
      </c>
      <c r="BJ135" s="16" t="s">
        <v>84</v>
      </c>
      <c r="BK135" s="138">
        <f>ROUND(I135*H135,2)</f>
        <v>0</v>
      </c>
      <c r="BL135" s="16" t="s">
        <v>133</v>
      </c>
      <c r="BM135" s="137" t="s">
        <v>182</v>
      </c>
    </row>
    <row r="136" spans="2:65" s="1" customFormat="1">
      <c r="B136" s="31"/>
      <c r="D136" s="139" t="s">
        <v>135</v>
      </c>
      <c r="F136" s="140" t="s">
        <v>183</v>
      </c>
      <c r="I136" s="141"/>
      <c r="L136" s="31"/>
      <c r="M136" s="142"/>
      <c r="T136" s="52"/>
      <c r="AT136" s="16" t="s">
        <v>135</v>
      </c>
      <c r="AU136" s="16" t="s">
        <v>86</v>
      </c>
    </row>
    <row r="137" spans="2:65" s="12" customFormat="1">
      <c r="B137" s="143"/>
      <c r="D137" s="144" t="s">
        <v>137</v>
      </c>
      <c r="E137" s="145" t="s">
        <v>19</v>
      </c>
      <c r="F137" s="146" t="s">
        <v>157</v>
      </c>
      <c r="H137" s="145" t="s">
        <v>19</v>
      </c>
      <c r="I137" s="147"/>
      <c r="L137" s="143"/>
      <c r="M137" s="148"/>
      <c r="T137" s="149"/>
      <c r="AT137" s="145" t="s">
        <v>137</v>
      </c>
      <c r="AU137" s="145" t="s">
        <v>86</v>
      </c>
      <c r="AV137" s="12" t="s">
        <v>84</v>
      </c>
      <c r="AW137" s="12" t="s">
        <v>37</v>
      </c>
      <c r="AX137" s="12" t="s">
        <v>76</v>
      </c>
      <c r="AY137" s="145" t="s">
        <v>126</v>
      </c>
    </row>
    <row r="138" spans="2:65" s="12" customFormat="1">
      <c r="B138" s="143"/>
      <c r="D138" s="144" t="s">
        <v>137</v>
      </c>
      <c r="E138" s="145" t="s">
        <v>19</v>
      </c>
      <c r="F138" s="146" t="s">
        <v>184</v>
      </c>
      <c r="H138" s="145" t="s">
        <v>19</v>
      </c>
      <c r="I138" s="147"/>
      <c r="L138" s="143"/>
      <c r="M138" s="148"/>
      <c r="T138" s="149"/>
      <c r="AT138" s="145" t="s">
        <v>137</v>
      </c>
      <c r="AU138" s="145" t="s">
        <v>86</v>
      </c>
      <c r="AV138" s="12" t="s">
        <v>84</v>
      </c>
      <c r="AW138" s="12" t="s">
        <v>37</v>
      </c>
      <c r="AX138" s="12" t="s">
        <v>76</v>
      </c>
      <c r="AY138" s="145" t="s">
        <v>126</v>
      </c>
    </row>
    <row r="139" spans="2:65" s="13" customFormat="1">
      <c r="B139" s="150"/>
      <c r="D139" s="144" t="s">
        <v>137</v>
      </c>
      <c r="E139" s="151" t="s">
        <v>19</v>
      </c>
      <c r="F139" s="152" t="s">
        <v>185</v>
      </c>
      <c r="H139" s="153">
        <v>1852</v>
      </c>
      <c r="I139" s="154"/>
      <c r="L139" s="150"/>
      <c r="M139" s="155"/>
      <c r="T139" s="156"/>
      <c r="AT139" s="151" t="s">
        <v>137</v>
      </c>
      <c r="AU139" s="151" t="s">
        <v>86</v>
      </c>
      <c r="AV139" s="13" t="s">
        <v>86</v>
      </c>
      <c r="AW139" s="13" t="s">
        <v>37</v>
      </c>
      <c r="AX139" s="13" t="s">
        <v>84</v>
      </c>
      <c r="AY139" s="151" t="s">
        <v>126</v>
      </c>
    </row>
    <row r="140" spans="2:65" s="1" customFormat="1" ht="33" customHeight="1">
      <c r="B140" s="31"/>
      <c r="C140" s="126" t="s">
        <v>186</v>
      </c>
      <c r="D140" s="126" t="s">
        <v>128</v>
      </c>
      <c r="E140" s="127" t="s">
        <v>187</v>
      </c>
      <c r="F140" s="128" t="s">
        <v>188</v>
      </c>
      <c r="G140" s="129" t="s">
        <v>131</v>
      </c>
      <c r="H140" s="130">
        <v>1667</v>
      </c>
      <c r="I140" s="131"/>
      <c r="J140" s="132">
        <f>ROUND(I140*H140,2)</f>
        <v>0</v>
      </c>
      <c r="K140" s="128" t="s">
        <v>132</v>
      </c>
      <c r="L140" s="31"/>
      <c r="M140" s="133" t="s">
        <v>19</v>
      </c>
      <c r="N140" s="134" t="s">
        <v>47</v>
      </c>
      <c r="P140" s="135">
        <f>O140*H140</f>
        <v>0</v>
      </c>
      <c r="Q140" s="135">
        <v>0</v>
      </c>
      <c r="R140" s="135">
        <f>Q140*H140</f>
        <v>0</v>
      </c>
      <c r="S140" s="135">
        <v>0.22</v>
      </c>
      <c r="T140" s="136">
        <f>S140*H140</f>
        <v>366.74</v>
      </c>
      <c r="AR140" s="137" t="s">
        <v>133</v>
      </c>
      <c r="AT140" s="137" t="s">
        <v>128</v>
      </c>
      <c r="AU140" s="137" t="s">
        <v>86</v>
      </c>
      <c r="AY140" s="16" t="s">
        <v>126</v>
      </c>
      <c r="BE140" s="138">
        <f>IF(N140="základní",J140,0)</f>
        <v>0</v>
      </c>
      <c r="BF140" s="138">
        <f>IF(N140="snížená",J140,0)</f>
        <v>0</v>
      </c>
      <c r="BG140" s="138">
        <f>IF(N140="zákl. přenesená",J140,0)</f>
        <v>0</v>
      </c>
      <c r="BH140" s="138">
        <f>IF(N140="sníž. přenesená",J140,0)</f>
        <v>0</v>
      </c>
      <c r="BI140" s="138">
        <f>IF(N140="nulová",J140,0)</f>
        <v>0</v>
      </c>
      <c r="BJ140" s="16" t="s">
        <v>84</v>
      </c>
      <c r="BK140" s="138">
        <f>ROUND(I140*H140,2)</f>
        <v>0</v>
      </c>
      <c r="BL140" s="16" t="s">
        <v>133</v>
      </c>
      <c r="BM140" s="137" t="s">
        <v>189</v>
      </c>
    </row>
    <row r="141" spans="2:65" s="1" customFormat="1">
      <c r="B141" s="31"/>
      <c r="D141" s="139" t="s">
        <v>135</v>
      </c>
      <c r="F141" s="140" t="s">
        <v>190</v>
      </c>
      <c r="I141" s="141"/>
      <c r="L141" s="31"/>
      <c r="M141" s="142"/>
      <c r="T141" s="52"/>
      <c r="AT141" s="16" t="s">
        <v>135</v>
      </c>
      <c r="AU141" s="16" t="s">
        <v>86</v>
      </c>
    </row>
    <row r="142" spans="2:65" s="12" customFormat="1">
      <c r="B142" s="143"/>
      <c r="D142" s="144" t="s">
        <v>137</v>
      </c>
      <c r="E142" s="145" t="s">
        <v>19</v>
      </c>
      <c r="F142" s="146" t="s">
        <v>191</v>
      </c>
      <c r="H142" s="145" t="s">
        <v>19</v>
      </c>
      <c r="I142" s="147"/>
      <c r="L142" s="143"/>
      <c r="M142" s="148"/>
      <c r="T142" s="149"/>
      <c r="AT142" s="145" t="s">
        <v>137</v>
      </c>
      <c r="AU142" s="145" t="s">
        <v>86</v>
      </c>
      <c r="AV142" s="12" t="s">
        <v>84</v>
      </c>
      <c r="AW142" s="12" t="s">
        <v>37</v>
      </c>
      <c r="AX142" s="12" t="s">
        <v>76</v>
      </c>
      <c r="AY142" s="145" t="s">
        <v>126</v>
      </c>
    </row>
    <row r="143" spans="2:65" s="13" customFormat="1">
      <c r="B143" s="150"/>
      <c r="D143" s="144" t="s">
        <v>137</v>
      </c>
      <c r="E143" s="151" t="s">
        <v>19</v>
      </c>
      <c r="F143" s="152" t="s">
        <v>156</v>
      </c>
      <c r="H143" s="153">
        <v>1667</v>
      </c>
      <c r="I143" s="154"/>
      <c r="L143" s="150"/>
      <c r="M143" s="155"/>
      <c r="T143" s="156"/>
      <c r="AT143" s="151" t="s">
        <v>137</v>
      </c>
      <c r="AU143" s="151" t="s">
        <v>86</v>
      </c>
      <c r="AV143" s="13" t="s">
        <v>86</v>
      </c>
      <c r="AW143" s="13" t="s">
        <v>37</v>
      </c>
      <c r="AX143" s="13" t="s">
        <v>84</v>
      </c>
      <c r="AY143" s="151" t="s">
        <v>126</v>
      </c>
    </row>
    <row r="144" spans="2:65" s="1" customFormat="1" ht="37.700000000000003" customHeight="1">
      <c r="B144" s="31"/>
      <c r="C144" s="126" t="s">
        <v>192</v>
      </c>
      <c r="D144" s="126" t="s">
        <v>128</v>
      </c>
      <c r="E144" s="127" t="s">
        <v>193</v>
      </c>
      <c r="F144" s="128" t="s">
        <v>194</v>
      </c>
      <c r="G144" s="129" t="s">
        <v>131</v>
      </c>
      <c r="H144" s="130">
        <v>16</v>
      </c>
      <c r="I144" s="131"/>
      <c r="J144" s="132">
        <f>ROUND(I144*H144,2)</f>
        <v>0</v>
      </c>
      <c r="K144" s="128" t="s">
        <v>132</v>
      </c>
      <c r="L144" s="31"/>
      <c r="M144" s="133" t="s">
        <v>19</v>
      </c>
      <c r="N144" s="134" t="s">
        <v>47</v>
      </c>
      <c r="P144" s="135">
        <f>O144*H144</f>
        <v>0</v>
      </c>
      <c r="Q144" s="135">
        <v>0</v>
      </c>
      <c r="R144" s="135">
        <f>Q144*H144</f>
        <v>0</v>
      </c>
      <c r="S144" s="135">
        <v>0.28999999999999998</v>
      </c>
      <c r="T144" s="136">
        <f>S144*H144</f>
        <v>4.6399999999999997</v>
      </c>
      <c r="AR144" s="137" t="s">
        <v>133</v>
      </c>
      <c r="AT144" s="137" t="s">
        <v>128</v>
      </c>
      <c r="AU144" s="137" t="s">
        <v>86</v>
      </c>
      <c r="AY144" s="16" t="s">
        <v>126</v>
      </c>
      <c r="BE144" s="138">
        <f>IF(N144="základní",J144,0)</f>
        <v>0</v>
      </c>
      <c r="BF144" s="138">
        <f>IF(N144="snížená",J144,0)</f>
        <v>0</v>
      </c>
      <c r="BG144" s="138">
        <f>IF(N144="zákl. přenesená",J144,0)</f>
        <v>0</v>
      </c>
      <c r="BH144" s="138">
        <f>IF(N144="sníž. přenesená",J144,0)</f>
        <v>0</v>
      </c>
      <c r="BI144" s="138">
        <f>IF(N144="nulová",J144,0)</f>
        <v>0</v>
      </c>
      <c r="BJ144" s="16" t="s">
        <v>84</v>
      </c>
      <c r="BK144" s="138">
        <f>ROUND(I144*H144,2)</f>
        <v>0</v>
      </c>
      <c r="BL144" s="16" t="s">
        <v>133</v>
      </c>
      <c r="BM144" s="137" t="s">
        <v>195</v>
      </c>
    </row>
    <row r="145" spans="2:65" s="1" customFormat="1">
      <c r="B145" s="31"/>
      <c r="D145" s="139" t="s">
        <v>135</v>
      </c>
      <c r="F145" s="140" t="s">
        <v>196</v>
      </c>
      <c r="I145" s="141"/>
      <c r="L145" s="31"/>
      <c r="M145" s="142"/>
      <c r="T145" s="52"/>
      <c r="AT145" s="16" t="s">
        <v>135</v>
      </c>
      <c r="AU145" s="16" t="s">
        <v>86</v>
      </c>
    </row>
    <row r="146" spans="2:65" s="12" customFormat="1">
      <c r="B146" s="143"/>
      <c r="D146" s="144" t="s">
        <v>137</v>
      </c>
      <c r="E146" s="145" t="s">
        <v>19</v>
      </c>
      <c r="F146" s="146" t="s">
        <v>197</v>
      </c>
      <c r="H146" s="145" t="s">
        <v>19</v>
      </c>
      <c r="I146" s="147"/>
      <c r="L146" s="143"/>
      <c r="M146" s="148"/>
      <c r="T146" s="149"/>
      <c r="AT146" s="145" t="s">
        <v>137</v>
      </c>
      <c r="AU146" s="145" t="s">
        <v>86</v>
      </c>
      <c r="AV146" s="12" t="s">
        <v>84</v>
      </c>
      <c r="AW146" s="12" t="s">
        <v>37</v>
      </c>
      <c r="AX146" s="12" t="s">
        <v>76</v>
      </c>
      <c r="AY146" s="145" t="s">
        <v>126</v>
      </c>
    </row>
    <row r="147" spans="2:65" s="12" customFormat="1">
      <c r="B147" s="143"/>
      <c r="D147" s="144" t="s">
        <v>137</v>
      </c>
      <c r="E147" s="145" t="s">
        <v>19</v>
      </c>
      <c r="F147" s="146" t="s">
        <v>198</v>
      </c>
      <c r="H147" s="145" t="s">
        <v>19</v>
      </c>
      <c r="I147" s="147"/>
      <c r="L147" s="143"/>
      <c r="M147" s="148"/>
      <c r="T147" s="149"/>
      <c r="AT147" s="145" t="s">
        <v>137</v>
      </c>
      <c r="AU147" s="145" t="s">
        <v>86</v>
      </c>
      <c r="AV147" s="12" t="s">
        <v>84</v>
      </c>
      <c r="AW147" s="12" t="s">
        <v>37</v>
      </c>
      <c r="AX147" s="12" t="s">
        <v>76</v>
      </c>
      <c r="AY147" s="145" t="s">
        <v>126</v>
      </c>
    </row>
    <row r="148" spans="2:65" s="13" customFormat="1">
      <c r="B148" s="150"/>
      <c r="D148" s="144" t="s">
        <v>137</v>
      </c>
      <c r="E148" s="151" t="s">
        <v>19</v>
      </c>
      <c r="F148" s="152" t="s">
        <v>199</v>
      </c>
      <c r="H148" s="153">
        <v>9</v>
      </c>
      <c r="I148" s="154"/>
      <c r="L148" s="150"/>
      <c r="M148" s="155"/>
      <c r="T148" s="156"/>
      <c r="AT148" s="151" t="s">
        <v>137</v>
      </c>
      <c r="AU148" s="151" t="s">
        <v>86</v>
      </c>
      <c r="AV148" s="13" t="s">
        <v>86</v>
      </c>
      <c r="AW148" s="13" t="s">
        <v>37</v>
      </c>
      <c r="AX148" s="13" t="s">
        <v>76</v>
      </c>
      <c r="AY148" s="151" t="s">
        <v>126</v>
      </c>
    </row>
    <row r="149" spans="2:65" s="12" customFormat="1">
      <c r="B149" s="143"/>
      <c r="D149" s="144" t="s">
        <v>137</v>
      </c>
      <c r="E149" s="145" t="s">
        <v>19</v>
      </c>
      <c r="F149" s="146" t="s">
        <v>200</v>
      </c>
      <c r="H149" s="145" t="s">
        <v>19</v>
      </c>
      <c r="I149" s="147"/>
      <c r="L149" s="143"/>
      <c r="M149" s="148"/>
      <c r="T149" s="149"/>
      <c r="AT149" s="145" t="s">
        <v>137</v>
      </c>
      <c r="AU149" s="145" t="s">
        <v>86</v>
      </c>
      <c r="AV149" s="12" t="s">
        <v>84</v>
      </c>
      <c r="AW149" s="12" t="s">
        <v>37</v>
      </c>
      <c r="AX149" s="12" t="s">
        <v>76</v>
      </c>
      <c r="AY149" s="145" t="s">
        <v>126</v>
      </c>
    </row>
    <row r="150" spans="2:65" s="12" customFormat="1">
      <c r="B150" s="143"/>
      <c r="D150" s="144" t="s">
        <v>137</v>
      </c>
      <c r="E150" s="145" t="s">
        <v>19</v>
      </c>
      <c r="F150" s="146" t="s">
        <v>201</v>
      </c>
      <c r="H150" s="145" t="s">
        <v>19</v>
      </c>
      <c r="I150" s="147"/>
      <c r="L150" s="143"/>
      <c r="M150" s="148"/>
      <c r="T150" s="149"/>
      <c r="AT150" s="145" t="s">
        <v>137</v>
      </c>
      <c r="AU150" s="145" t="s">
        <v>86</v>
      </c>
      <c r="AV150" s="12" t="s">
        <v>84</v>
      </c>
      <c r="AW150" s="12" t="s">
        <v>37</v>
      </c>
      <c r="AX150" s="12" t="s">
        <v>76</v>
      </c>
      <c r="AY150" s="145" t="s">
        <v>126</v>
      </c>
    </row>
    <row r="151" spans="2:65" s="13" customFormat="1">
      <c r="B151" s="150"/>
      <c r="D151" s="144" t="s">
        <v>137</v>
      </c>
      <c r="E151" s="151" t="s">
        <v>19</v>
      </c>
      <c r="F151" s="152" t="s">
        <v>202</v>
      </c>
      <c r="H151" s="153">
        <v>7</v>
      </c>
      <c r="I151" s="154"/>
      <c r="L151" s="150"/>
      <c r="M151" s="155"/>
      <c r="T151" s="156"/>
      <c r="AT151" s="151" t="s">
        <v>137</v>
      </c>
      <c r="AU151" s="151" t="s">
        <v>86</v>
      </c>
      <c r="AV151" s="13" t="s">
        <v>86</v>
      </c>
      <c r="AW151" s="13" t="s">
        <v>37</v>
      </c>
      <c r="AX151" s="13" t="s">
        <v>76</v>
      </c>
      <c r="AY151" s="151" t="s">
        <v>126</v>
      </c>
    </row>
    <row r="152" spans="2:65" s="14" customFormat="1">
      <c r="B152" s="157"/>
      <c r="D152" s="144" t="s">
        <v>137</v>
      </c>
      <c r="E152" s="158" t="s">
        <v>19</v>
      </c>
      <c r="F152" s="159" t="s">
        <v>148</v>
      </c>
      <c r="H152" s="160">
        <v>16</v>
      </c>
      <c r="I152" s="161"/>
      <c r="L152" s="157"/>
      <c r="M152" s="162"/>
      <c r="T152" s="163"/>
      <c r="AT152" s="158" t="s">
        <v>137</v>
      </c>
      <c r="AU152" s="158" t="s">
        <v>86</v>
      </c>
      <c r="AV152" s="14" t="s">
        <v>133</v>
      </c>
      <c r="AW152" s="14" t="s">
        <v>37</v>
      </c>
      <c r="AX152" s="14" t="s">
        <v>84</v>
      </c>
      <c r="AY152" s="158" t="s">
        <v>126</v>
      </c>
    </row>
    <row r="153" spans="2:65" s="1" customFormat="1" ht="37.700000000000003" customHeight="1">
      <c r="B153" s="31"/>
      <c r="C153" s="126" t="s">
        <v>203</v>
      </c>
      <c r="D153" s="126" t="s">
        <v>128</v>
      </c>
      <c r="E153" s="127" t="s">
        <v>204</v>
      </c>
      <c r="F153" s="128" t="s">
        <v>205</v>
      </c>
      <c r="G153" s="129" t="s">
        <v>131</v>
      </c>
      <c r="H153" s="130">
        <v>51.6</v>
      </c>
      <c r="I153" s="131"/>
      <c r="J153" s="132">
        <f>ROUND(I153*H153,2)</f>
        <v>0</v>
      </c>
      <c r="K153" s="128" t="s">
        <v>132</v>
      </c>
      <c r="L153" s="31"/>
      <c r="M153" s="133" t="s">
        <v>19</v>
      </c>
      <c r="N153" s="134" t="s">
        <v>47</v>
      </c>
      <c r="P153" s="135">
        <f>O153*H153</f>
        <v>0</v>
      </c>
      <c r="Q153" s="135">
        <v>0</v>
      </c>
      <c r="R153" s="135">
        <f>Q153*H153</f>
        <v>0</v>
      </c>
      <c r="S153" s="135">
        <v>0.44</v>
      </c>
      <c r="T153" s="136">
        <f>S153*H153</f>
        <v>22.704000000000001</v>
      </c>
      <c r="AR153" s="137" t="s">
        <v>133</v>
      </c>
      <c r="AT153" s="137" t="s">
        <v>128</v>
      </c>
      <c r="AU153" s="137" t="s">
        <v>86</v>
      </c>
      <c r="AY153" s="16" t="s">
        <v>126</v>
      </c>
      <c r="BE153" s="138">
        <f>IF(N153="základní",J153,0)</f>
        <v>0</v>
      </c>
      <c r="BF153" s="138">
        <f>IF(N153="snížená",J153,0)</f>
        <v>0</v>
      </c>
      <c r="BG153" s="138">
        <f>IF(N153="zákl. přenesená",J153,0)</f>
        <v>0</v>
      </c>
      <c r="BH153" s="138">
        <f>IF(N153="sníž. přenesená",J153,0)</f>
        <v>0</v>
      </c>
      <c r="BI153" s="138">
        <f>IF(N153="nulová",J153,0)</f>
        <v>0</v>
      </c>
      <c r="BJ153" s="16" t="s">
        <v>84</v>
      </c>
      <c r="BK153" s="138">
        <f>ROUND(I153*H153,2)</f>
        <v>0</v>
      </c>
      <c r="BL153" s="16" t="s">
        <v>133</v>
      </c>
      <c r="BM153" s="137" t="s">
        <v>206</v>
      </c>
    </row>
    <row r="154" spans="2:65" s="1" customFormat="1">
      <c r="B154" s="31"/>
      <c r="D154" s="139" t="s">
        <v>135</v>
      </c>
      <c r="F154" s="140" t="s">
        <v>207</v>
      </c>
      <c r="I154" s="141"/>
      <c r="L154" s="31"/>
      <c r="M154" s="142"/>
      <c r="T154" s="52"/>
      <c r="AT154" s="16" t="s">
        <v>135</v>
      </c>
      <c r="AU154" s="16" t="s">
        <v>86</v>
      </c>
    </row>
    <row r="155" spans="2:65" s="12" customFormat="1">
      <c r="B155" s="143"/>
      <c r="D155" s="144" t="s">
        <v>137</v>
      </c>
      <c r="E155" s="145" t="s">
        <v>19</v>
      </c>
      <c r="F155" s="146" t="s">
        <v>208</v>
      </c>
      <c r="H155" s="145" t="s">
        <v>19</v>
      </c>
      <c r="I155" s="147"/>
      <c r="L155" s="143"/>
      <c r="M155" s="148"/>
      <c r="T155" s="149"/>
      <c r="AT155" s="145" t="s">
        <v>137</v>
      </c>
      <c r="AU155" s="145" t="s">
        <v>86</v>
      </c>
      <c r="AV155" s="12" t="s">
        <v>84</v>
      </c>
      <c r="AW155" s="12" t="s">
        <v>37</v>
      </c>
      <c r="AX155" s="12" t="s">
        <v>76</v>
      </c>
      <c r="AY155" s="145" t="s">
        <v>126</v>
      </c>
    </row>
    <row r="156" spans="2:65" s="12" customFormat="1">
      <c r="B156" s="143"/>
      <c r="D156" s="144" t="s">
        <v>137</v>
      </c>
      <c r="E156" s="145" t="s">
        <v>19</v>
      </c>
      <c r="F156" s="146" t="s">
        <v>209</v>
      </c>
      <c r="H156" s="145" t="s">
        <v>19</v>
      </c>
      <c r="I156" s="147"/>
      <c r="L156" s="143"/>
      <c r="M156" s="148"/>
      <c r="T156" s="149"/>
      <c r="AT156" s="145" t="s">
        <v>137</v>
      </c>
      <c r="AU156" s="145" t="s">
        <v>86</v>
      </c>
      <c r="AV156" s="12" t="s">
        <v>84</v>
      </c>
      <c r="AW156" s="12" t="s">
        <v>37</v>
      </c>
      <c r="AX156" s="12" t="s">
        <v>76</v>
      </c>
      <c r="AY156" s="145" t="s">
        <v>126</v>
      </c>
    </row>
    <row r="157" spans="2:65" s="13" customFormat="1">
      <c r="B157" s="150"/>
      <c r="D157" s="144" t="s">
        <v>137</v>
      </c>
      <c r="E157" s="151" t="s">
        <v>19</v>
      </c>
      <c r="F157" s="152" t="s">
        <v>210</v>
      </c>
      <c r="H157" s="153">
        <v>14</v>
      </c>
      <c r="I157" s="154"/>
      <c r="L157" s="150"/>
      <c r="M157" s="155"/>
      <c r="T157" s="156"/>
      <c r="AT157" s="151" t="s">
        <v>137</v>
      </c>
      <c r="AU157" s="151" t="s">
        <v>86</v>
      </c>
      <c r="AV157" s="13" t="s">
        <v>86</v>
      </c>
      <c r="AW157" s="13" t="s">
        <v>37</v>
      </c>
      <c r="AX157" s="13" t="s">
        <v>76</v>
      </c>
      <c r="AY157" s="151" t="s">
        <v>126</v>
      </c>
    </row>
    <row r="158" spans="2:65" s="12" customFormat="1">
      <c r="B158" s="143"/>
      <c r="D158" s="144" t="s">
        <v>137</v>
      </c>
      <c r="E158" s="145" t="s">
        <v>19</v>
      </c>
      <c r="F158" s="146" t="s">
        <v>138</v>
      </c>
      <c r="H158" s="145" t="s">
        <v>19</v>
      </c>
      <c r="I158" s="147"/>
      <c r="L158" s="143"/>
      <c r="M158" s="148"/>
      <c r="T158" s="149"/>
      <c r="AT158" s="145" t="s">
        <v>137</v>
      </c>
      <c r="AU158" s="145" t="s">
        <v>86</v>
      </c>
      <c r="AV158" s="12" t="s">
        <v>84</v>
      </c>
      <c r="AW158" s="12" t="s">
        <v>37</v>
      </c>
      <c r="AX158" s="12" t="s">
        <v>76</v>
      </c>
      <c r="AY158" s="145" t="s">
        <v>126</v>
      </c>
    </row>
    <row r="159" spans="2:65" s="12" customFormat="1">
      <c r="B159" s="143"/>
      <c r="D159" s="144" t="s">
        <v>137</v>
      </c>
      <c r="E159" s="145" t="s">
        <v>19</v>
      </c>
      <c r="F159" s="146" t="s">
        <v>211</v>
      </c>
      <c r="H159" s="145" t="s">
        <v>19</v>
      </c>
      <c r="I159" s="147"/>
      <c r="L159" s="143"/>
      <c r="M159" s="148"/>
      <c r="T159" s="149"/>
      <c r="AT159" s="145" t="s">
        <v>137</v>
      </c>
      <c r="AU159" s="145" t="s">
        <v>86</v>
      </c>
      <c r="AV159" s="12" t="s">
        <v>84</v>
      </c>
      <c r="AW159" s="12" t="s">
        <v>37</v>
      </c>
      <c r="AX159" s="12" t="s">
        <v>76</v>
      </c>
      <c r="AY159" s="145" t="s">
        <v>126</v>
      </c>
    </row>
    <row r="160" spans="2:65" s="13" customFormat="1">
      <c r="B160" s="150"/>
      <c r="D160" s="144" t="s">
        <v>137</v>
      </c>
      <c r="E160" s="151" t="s">
        <v>19</v>
      </c>
      <c r="F160" s="152" t="s">
        <v>139</v>
      </c>
      <c r="H160" s="153">
        <v>36</v>
      </c>
      <c r="I160" s="154"/>
      <c r="L160" s="150"/>
      <c r="M160" s="155"/>
      <c r="T160" s="156"/>
      <c r="AT160" s="151" t="s">
        <v>137</v>
      </c>
      <c r="AU160" s="151" t="s">
        <v>86</v>
      </c>
      <c r="AV160" s="13" t="s">
        <v>86</v>
      </c>
      <c r="AW160" s="13" t="s">
        <v>37</v>
      </c>
      <c r="AX160" s="13" t="s">
        <v>76</v>
      </c>
      <c r="AY160" s="151" t="s">
        <v>126</v>
      </c>
    </row>
    <row r="161" spans="2:65" s="12" customFormat="1">
      <c r="B161" s="143"/>
      <c r="D161" s="144" t="s">
        <v>137</v>
      </c>
      <c r="E161" s="145" t="s">
        <v>19</v>
      </c>
      <c r="F161" s="146" t="s">
        <v>212</v>
      </c>
      <c r="H161" s="145" t="s">
        <v>19</v>
      </c>
      <c r="I161" s="147"/>
      <c r="L161" s="143"/>
      <c r="M161" s="148"/>
      <c r="T161" s="149"/>
      <c r="AT161" s="145" t="s">
        <v>137</v>
      </c>
      <c r="AU161" s="145" t="s">
        <v>86</v>
      </c>
      <c r="AV161" s="12" t="s">
        <v>84</v>
      </c>
      <c r="AW161" s="12" t="s">
        <v>37</v>
      </c>
      <c r="AX161" s="12" t="s">
        <v>76</v>
      </c>
      <c r="AY161" s="145" t="s">
        <v>126</v>
      </c>
    </row>
    <row r="162" spans="2:65" s="12" customFormat="1">
      <c r="B162" s="143"/>
      <c r="D162" s="144" t="s">
        <v>137</v>
      </c>
      <c r="E162" s="145" t="s">
        <v>19</v>
      </c>
      <c r="F162" s="146" t="s">
        <v>213</v>
      </c>
      <c r="H162" s="145" t="s">
        <v>19</v>
      </c>
      <c r="I162" s="147"/>
      <c r="L162" s="143"/>
      <c r="M162" s="148"/>
      <c r="T162" s="149"/>
      <c r="AT162" s="145" t="s">
        <v>137</v>
      </c>
      <c r="AU162" s="145" t="s">
        <v>86</v>
      </c>
      <c r="AV162" s="12" t="s">
        <v>84</v>
      </c>
      <c r="AW162" s="12" t="s">
        <v>37</v>
      </c>
      <c r="AX162" s="12" t="s">
        <v>76</v>
      </c>
      <c r="AY162" s="145" t="s">
        <v>126</v>
      </c>
    </row>
    <row r="163" spans="2:65" s="13" customFormat="1">
      <c r="B163" s="150"/>
      <c r="D163" s="144" t="s">
        <v>137</v>
      </c>
      <c r="E163" s="151" t="s">
        <v>19</v>
      </c>
      <c r="F163" s="152" t="s">
        <v>214</v>
      </c>
      <c r="H163" s="153">
        <v>1.6</v>
      </c>
      <c r="I163" s="154"/>
      <c r="L163" s="150"/>
      <c r="M163" s="155"/>
      <c r="T163" s="156"/>
      <c r="AT163" s="151" t="s">
        <v>137</v>
      </c>
      <c r="AU163" s="151" t="s">
        <v>86</v>
      </c>
      <c r="AV163" s="13" t="s">
        <v>86</v>
      </c>
      <c r="AW163" s="13" t="s">
        <v>37</v>
      </c>
      <c r="AX163" s="13" t="s">
        <v>76</v>
      </c>
      <c r="AY163" s="151" t="s">
        <v>126</v>
      </c>
    </row>
    <row r="164" spans="2:65" s="14" customFormat="1">
      <c r="B164" s="157"/>
      <c r="D164" s="144" t="s">
        <v>137</v>
      </c>
      <c r="E164" s="158" t="s">
        <v>19</v>
      </c>
      <c r="F164" s="159" t="s">
        <v>148</v>
      </c>
      <c r="H164" s="160">
        <v>51.6</v>
      </c>
      <c r="I164" s="161"/>
      <c r="L164" s="157"/>
      <c r="M164" s="162"/>
      <c r="T164" s="163"/>
      <c r="AT164" s="158" t="s">
        <v>137</v>
      </c>
      <c r="AU164" s="158" t="s">
        <v>86</v>
      </c>
      <c r="AV164" s="14" t="s">
        <v>133</v>
      </c>
      <c r="AW164" s="14" t="s">
        <v>37</v>
      </c>
      <c r="AX164" s="14" t="s">
        <v>84</v>
      </c>
      <c r="AY164" s="158" t="s">
        <v>126</v>
      </c>
    </row>
    <row r="165" spans="2:65" s="1" customFormat="1" ht="33" customHeight="1">
      <c r="B165" s="31"/>
      <c r="C165" s="126" t="s">
        <v>215</v>
      </c>
      <c r="D165" s="126" t="s">
        <v>128</v>
      </c>
      <c r="E165" s="127" t="s">
        <v>216</v>
      </c>
      <c r="F165" s="128" t="s">
        <v>217</v>
      </c>
      <c r="G165" s="129" t="s">
        <v>131</v>
      </c>
      <c r="H165" s="130">
        <v>16</v>
      </c>
      <c r="I165" s="131"/>
      <c r="J165" s="132">
        <f>ROUND(I165*H165,2)</f>
        <v>0</v>
      </c>
      <c r="K165" s="128" t="s">
        <v>132</v>
      </c>
      <c r="L165" s="31"/>
      <c r="M165" s="133" t="s">
        <v>19</v>
      </c>
      <c r="N165" s="134" t="s">
        <v>47</v>
      </c>
      <c r="P165" s="135">
        <f>O165*H165</f>
        <v>0</v>
      </c>
      <c r="Q165" s="135">
        <v>0</v>
      </c>
      <c r="R165" s="135">
        <f>Q165*H165</f>
        <v>0</v>
      </c>
      <c r="S165" s="135">
        <v>0.625</v>
      </c>
      <c r="T165" s="136">
        <f>S165*H165</f>
        <v>10</v>
      </c>
      <c r="AR165" s="137" t="s">
        <v>133</v>
      </c>
      <c r="AT165" s="137" t="s">
        <v>128</v>
      </c>
      <c r="AU165" s="137" t="s">
        <v>86</v>
      </c>
      <c r="AY165" s="16" t="s">
        <v>126</v>
      </c>
      <c r="BE165" s="138">
        <f>IF(N165="základní",J165,0)</f>
        <v>0</v>
      </c>
      <c r="BF165" s="138">
        <f>IF(N165="snížená",J165,0)</f>
        <v>0</v>
      </c>
      <c r="BG165" s="138">
        <f>IF(N165="zákl. přenesená",J165,0)</f>
        <v>0</v>
      </c>
      <c r="BH165" s="138">
        <f>IF(N165="sníž. přenesená",J165,0)</f>
        <v>0</v>
      </c>
      <c r="BI165" s="138">
        <f>IF(N165="nulová",J165,0)</f>
        <v>0</v>
      </c>
      <c r="BJ165" s="16" t="s">
        <v>84</v>
      </c>
      <c r="BK165" s="138">
        <f>ROUND(I165*H165,2)</f>
        <v>0</v>
      </c>
      <c r="BL165" s="16" t="s">
        <v>133</v>
      </c>
      <c r="BM165" s="137" t="s">
        <v>218</v>
      </c>
    </row>
    <row r="166" spans="2:65" s="1" customFormat="1">
      <c r="B166" s="31"/>
      <c r="D166" s="139" t="s">
        <v>135</v>
      </c>
      <c r="F166" s="140" t="s">
        <v>219</v>
      </c>
      <c r="I166" s="141"/>
      <c r="L166" s="31"/>
      <c r="M166" s="142"/>
      <c r="T166" s="52"/>
      <c r="AT166" s="16" t="s">
        <v>135</v>
      </c>
      <c r="AU166" s="16" t="s">
        <v>86</v>
      </c>
    </row>
    <row r="167" spans="2:65" s="12" customFormat="1">
      <c r="B167" s="143"/>
      <c r="D167" s="144" t="s">
        <v>137</v>
      </c>
      <c r="E167" s="145" t="s">
        <v>19</v>
      </c>
      <c r="F167" s="146" t="s">
        <v>197</v>
      </c>
      <c r="H167" s="145" t="s">
        <v>19</v>
      </c>
      <c r="I167" s="147"/>
      <c r="L167" s="143"/>
      <c r="M167" s="148"/>
      <c r="T167" s="149"/>
      <c r="AT167" s="145" t="s">
        <v>137</v>
      </c>
      <c r="AU167" s="145" t="s">
        <v>86</v>
      </c>
      <c r="AV167" s="12" t="s">
        <v>84</v>
      </c>
      <c r="AW167" s="12" t="s">
        <v>37</v>
      </c>
      <c r="AX167" s="12" t="s">
        <v>76</v>
      </c>
      <c r="AY167" s="145" t="s">
        <v>126</v>
      </c>
    </row>
    <row r="168" spans="2:65" s="12" customFormat="1">
      <c r="B168" s="143"/>
      <c r="D168" s="144" t="s">
        <v>137</v>
      </c>
      <c r="E168" s="145" t="s">
        <v>19</v>
      </c>
      <c r="F168" s="146" t="s">
        <v>220</v>
      </c>
      <c r="H168" s="145" t="s">
        <v>19</v>
      </c>
      <c r="I168" s="147"/>
      <c r="L168" s="143"/>
      <c r="M168" s="148"/>
      <c r="T168" s="149"/>
      <c r="AT168" s="145" t="s">
        <v>137</v>
      </c>
      <c r="AU168" s="145" t="s">
        <v>86</v>
      </c>
      <c r="AV168" s="12" t="s">
        <v>84</v>
      </c>
      <c r="AW168" s="12" t="s">
        <v>37</v>
      </c>
      <c r="AX168" s="12" t="s">
        <v>76</v>
      </c>
      <c r="AY168" s="145" t="s">
        <v>126</v>
      </c>
    </row>
    <row r="169" spans="2:65" s="13" customFormat="1">
      <c r="B169" s="150"/>
      <c r="D169" s="144" t="s">
        <v>137</v>
      </c>
      <c r="E169" s="151" t="s">
        <v>19</v>
      </c>
      <c r="F169" s="152" t="s">
        <v>199</v>
      </c>
      <c r="H169" s="153">
        <v>9</v>
      </c>
      <c r="I169" s="154"/>
      <c r="L169" s="150"/>
      <c r="M169" s="155"/>
      <c r="T169" s="156"/>
      <c r="AT169" s="151" t="s">
        <v>137</v>
      </c>
      <c r="AU169" s="151" t="s">
        <v>86</v>
      </c>
      <c r="AV169" s="13" t="s">
        <v>86</v>
      </c>
      <c r="AW169" s="13" t="s">
        <v>37</v>
      </c>
      <c r="AX169" s="13" t="s">
        <v>76</v>
      </c>
      <c r="AY169" s="151" t="s">
        <v>126</v>
      </c>
    </row>
    <row r="170" spans="2:65" s="12" customFormat="1">
      <c r="B170" s="143"/>
      <c r="D170" s="144" t="s">
        <v>137</v>
      </c>
      <c r="E170" s="145" t="s">
        <v>19</v>
      </c>
      <c r="F170" s="146" t="s">
        <v>200</v>
      </c>
      <c r="H170" s="145" t="s">
        <v>19</v>
      </c>
      <c r="I170" s="147"/>
      <c r="L170" s="143"/>
      <c r="M170" s="148"/>
      <c r="T170" s="149"/>
      <c r="AT170" s="145" t="s">
        <v>137</v>
      </c>
      <c r="AU170" s="145" t="s">
        <v>86</v>
      </c>
      <c r="AV170" s="12" t="s">
        <v>84</v>
      </c>
      <c r="AW170" s="12" t="s">
        <v>37</v>
      </c>
      <c r="AX170" s="12" t="s">
        <v>76</v>
      </c>
      <c r="AY170" s="145" t="s">
        <v>126</v>
      </c>
    </row>
    <row r="171" spans="2:65" s="12" customFormat="1">
      <c r="B171" s="143"/>
      <c r="D171" s="144" t="s">
        <v>137</v>
      </c>
      <c r="E171" s="145" t="s">
        <v>19</v>
      </c>
      <c r="F171" s="146" t="s">
        <v>220</v>
      </c>
      <c r="H171" s="145" t="s">
        <v>19</v>
      </c>
      <c r="I171" s="147"/>
      <c r="L171" s="143"/>
      <c r="M171" s="148"/>
      <c r="T171" s="149"/>
      <c r="AT171" s="145" t="s">
        <v>137</v>
      </c>
      <c r="AU171" s="145" t="s">
        <v>86</v>
      </c>
      <c r="AV171" s="12" t="s">
        <v>84</v>
      </c>
      <c r="AW171" s="12" t="s">
        <v>37</v>
      </c>
      <c r="AX171" s="12" t="s">
        <v>76</v>
      </c>
      <c r="AY171" s="145" t="s">
        <v>126</v>
      </c>
    </row>
    <row r="172" spans="2:65" s="13" customFormat="1">
      <c r="B172" s="150"/>
      <c r="D172" s="144" t="s">
        <v>137</v>
      </c>
      <c r="E172" s="151" t="s">
        <v>19</v>
      </c>
      <c r="F172" s="152" t="s">
        <v>202</v>
      </c>
      <c r="H172" s="153">
        <v>7</v>
      </c>
      <c r="I172" s="154"/>
      <c r="L172" s="150"/>
      <c r="M172" s="155"/>
      <c r="T172" s="156"/>
      <c r="AT172" s="151" t="s">
        <v>137</v>
      </c>
      <c r="AU172" s="151" t="s">
        <v>86</v>
      </c>
      <c r="AV172" s="13" t="s">
        <v>86</v>
      </c>
      <c r="AW172" s="13" t="s">
        <v>37</v>
      </c>
      <c r="AX172" s="13" t="s">
        <v>76</v>
      </c>
      <c r="AY172" s="151" t="s">
        <v>126</v>
      </c>
    </row>
    <row r="173" spans="2:65" s="14" customFormat="1">
      <c r="B173" s="157"/>
      <c r="D173" s="144" t="s">
        <v>137</v>
      </c>
      <c r="E173" s="158" t="s">
        <v>19</v>
      </c>
      <c r="F173" s="159" t="s">
        <v>148</v>
      </c>
      <c r="H173" s="160">
        <v>16</v>
      </c>
      <c r="I173" s="161"/>
      <c r="L173" s="157"/>
      <c r="M173" s="162"/>
      <c r="T173" s="163"/>
      <c r="AT173" s="158" t="s">
        <v>137</v>
      </c>
      <c r="AU173" s="158" t="s">
        <v>86</v>
      </c>
      <c r="AV173" s="14" t="s">
        <v>133</v>
      </c>
      <c r="AW173" s="14" t="s">
        <v>37</v>
      </c>
      <c r="AX173" s="14" t="s">
        <v>84</v>
      </c>
      <c r="AY173" s="158" t="s">
        <v>126</v>
      </c>
    </row>
    <row r="174" spans="2:65" s="1" customFormat="1" ht="33" customHeight="1">
      <c r="B174" s="31"/>
      <c r="C174" s="126" t="s">
        <v>8</v>
      </c>
      <c r="D174" s="126" t="s">
        <v>128</v>
      </c>
      <c r="E174" s="127" t="s">
        <v>221</v>
      </c>
      <c r="F174" s="128" t="s">
        <v>222</v>
      </c>
      <c r="G174" s="129" t="s">
        <v>131</v>
      </c>
      <c r="H174" s="130">
        <v>160</v>
      </c>
      <c r="I174" s="131"/>
      <c r="J174" s="132">
        <f>ROUND(I174*H174,2)</f>
        <v>0</v>
      </c>
      <c r="K174" s="128" t="s">
        <v>132</v>
      </c>
      <c r="L174" s="31"/>
      <c r="M174" s="133" t="s">
        <v>19</v>
      </c>
      <c r="N174" s="134" t="s">
        <v>47</v>
      </c>
      <c r="P174" s="135">
        <f>O174*H174</f>
        <v>0</v>
      </c>
      <c r="Q174" s="135">
        <v>0</v>
      </c>
      <c r="R174" s="135">
        <f>Q174*H174</f>
        <v>0</v>
      </c>
      <c r="S174" s="135">
        <v>0.22</v>
      </c>
      <c r="T174" s="136">
        <f>S174*H174</f>
        <v>35.200000000000003</v>
      </c>
      <c r="AR174" s="137" t="s">
        <v>133</v>
      </c>
      <c r="AT174" s="137" t="s">
        <v>128</v>
      </c>
      <c r="AU174" s="137" t="s">
        <v>86</v>
      </c>
      <c r="AY174" s="16" t="s">
        <v>126</v>
      </c>
      <c r="BE174" s="138">
        <f>IF(N174="základní",J174,0)</f>
        <v>0</v>
      </c>
      <c r="BF174" s="138">
        <f>IF(N174="snížená",J174,0)</f>
        <v>0</v>
      </c>
      <c r="BG174" s="138">
        <f>IF(N174="zákl. přenesená",J174,0)</f>
        <v>0</v>
      </c>
      <c r="BH174" s="138">
        <f>IF(N174="sníž. přenesená",J174,0)</f>
        <v>0</v>
      </c>
      <c r="BI174" s="138">
        <f>IF(N174="nulová",J174,0)</f>
        <v>0</v>
      </c>
      <c r="BJ174" s="16" t="s">
        <v>84</v>
      </c>
      <c r="BK174" s="138">
        <f>ROUND(I174*H174,2)</f>
        <v>0</v>
      </c>
      <c r="BL174" s="16" t="s">
        <v>133</v>
      </c>
      <c r="BM174" s="137" t="s">
        <v>223</v>
      </c>
    </row>
    <row r="175" spans="2:65" s="1" customFormat="1">
      <c r="B175" s="31"/>
      <c r="D175" s="139" t="s">
        <v>135</v>
      </c>
      <c r="F175" s="140" t="s">
        <v>224</v>
      </c>
      <c r="I175" s="141"/>
      <c r="L175" s="31"/>
      <c r="M175" s="142"/>
      <c r="T175" s="52"/>
      <c r="AT175" s="16" t="s">
        <v>135</v>
      </c>
      <c r="AU175" s="16" t="s">
        <v>86</v>
      </c>
    </row>
    <row r="176" spans="2:65" s="12" customFormat="1">
      <c r="B176" s="143"/>
      <c r="D176" s="144" t="s">
        <v>137</v>
      </c>
      <c r="E176" s="145" t="s">
        <v>19</v>
      </c>
      <c r="F176" s="146" t="s">
        <v>225</v>
      </c>
      <c r="H176" s="145" t="s">
        <v>19</v>
      </c>
      <c r="I176" s="147"/>
      <c r="L176" s="143"/>
      <c r="M176" s="148"/>
      <c r="T176" s="149"/>
      <c r="AT176" s="145" t="s">
        <v>137</v>
      </c>
      <c r="AU176" s="145" t="s">
        <v>86</v>
      </c>
      <c r="AV176" s="12" t="s">
        <v>84</v>
      </c>
      <c r="AW176" s="12" t="s">
        <v>37</v>
      </c>
      <c r="AX176" s="12" t="s">
        <v>76</v>
      </c>
      <c r="AY176" s="145" t="s">
        <v>126</v>
      </c>
    </row>
    <row r="177" spans="2:65" s="13" customFormat="1">
      <c r="B177" s="150"/>
      <c r="D177" s="144" t="s">
        <v>137</v>
      </c>
      <c r="E177" s="151" t="s">
        <v>19</v>
      </c>
      <c r="F177" s="152" t="s">
        <v>226</v>
      </c>
      <c r="H177" s="153">
        <v>160</v>
      </c>
      <c r="I177" s="154"/>
      <c r="L177" s="150"/>
      <c r="M177" s="155"/>
      <c r="T177" s="156"/>
      <c r="AT177" s="151" t="s">
        <v>137</v>
      </c>
      <c r="AU177" s="151" t="s">
        <v>86</v>
      </c>
      <c r="AV177" s="13" t="s">
        <v>86</v>
      </c>
      <c r="AW177" s="13" t="s">
        <v>37</v>
      </c>
      <c r="AX177" s="13" t="s">
        <v>84</v>
      </c>
      <c r="AY177" s="151" t="s">
        <v>126</v>
      </c>
    </row>
    <row r="178" spans="2:65" s="1" customFormat="1" ht="33" customHeight="1">
      <c r="B178" s="31"/>
      <c r="C178" s="126" t="s">
        <v>227</v>
      </c>
      <c r="D178" s="126" t="s">
        <v>128</v>
      </c>
      <c r="E178" s="127" t="s">
        <v>228</v>
      </c>
      <c r="F178" s="128" t="s">
        <v>229</v>
      </c>
      <c r="G178" s="129" t="s">
        <v>131</v>
      </c>
      <c r="H178" s="130">
        <v>14</v>
      </c>
      <c r="I178" s="131"/>
      <c r="J178" s="132">
        <f>ROUND(I178*H178,2)</f>
        <v>0</v>
      </c>
      <c r="K178" s="128" t="s">
        <v>132</v>
      </c>
      <c r="L178" s="31"/>
      <c r="M178" s="133" t="s">
        <v>19</v>
      </c>
      <c r="N178" s="134" t="s">
        <v>47</v>
      </c>
      <c r="P178" s="135">
        <f>O178*H178</f>
        <v>0</v>
      </c>
      <c r="Q178" s="135">
        <v>0</v>
      </c>
      <c r="R178" s="135">
        <f>Q178*H178</f>
        <v>0</v>
      </c>
      <c r="S178" s="135">
        <v>0.316</v>
      </c>
      <c r="T178" s="136">
        <f>S178*H178</f>
        <v>4.4240000000000004</v>
      </c>
      <c r="AR178" s="137" t="s">
        <v>133</v>
      </c>
      <c r="AT178" s="137" t="s">
        <v>128</v>
      </c>
      <c r="AU178" s="137" t="s">
        <v>86</v>
      </c>
      <c r="AY178" s="16" t="s">
        <v>126</v>
      </c>
      <c r="BE178" s="138">
        <f>IF(N178="základní",J178,0)</f>
        <v>0</v>
      </c>
      <c r="BF178" s="138">
        <f>IF(N178="snížená",J178,0)</f>
        <v>0</v>
      </c>
      <c r="BG178" s="138">
        <f>IF(N178="zákl. přenesená",J178,0)</f>
        <v>0</v>
      </c>
      <c r="BH178" s="138">
        <f>IF(N178="sníž. přenesená",J178,0)</f>
        <v>0</v>
      </c>
      <c r="BI178" s="138">
        <f>IF(N178="nulová",J178,0)</f>
        <v>0</v>
      </c>
      <c r="BJ178" s="16" t="s">
        <v>84</v>
      </c>
      <c r="BK178" s="138">
        <f>ROUND(I178*H178,2)</f>
        <v>0</v>
      </c>
      <c r="BL178" s="16" t="s">
        <v>133</v>
      </c>
      <c r="BM178" s="137" t="s">
        <v>230</v>
      </c>
    </row>
    <row r="179" spans="2:65" s="1" customFormat="1">
      <c r="B179" s="31"/>
      <c r="D179" s="139" t="s">
        <v>135</v>
      </c>
      <c r="F179" s="140" t="s">
        <v>231</v>
      </c>
      <c r="I179" s="141"/>
      <c r="L179" s="31"/>
      <c r="M179" s="142"/>
      <c r="T179" s="52"/>
      <c r="AT179" s="16" t="s">
        <v>135</v>
      </c>
      <c r="AU179" s="16" t="s">
        <v>86</v>
      </c>
    </row>
    <row r="180" spans="2:65" s="12" customFormat="1">
      <c r="B180" s="143"/>
      <c r="D180" s="144" t="s">
        <v>137</v>
      </c>
      <c r="E180" s="145" t="s">
        <v>19</v>
      </c>
      <c r="F180" s="146" t="s">
        <v>208</v>
      </c>
      <c r="H180" s="145" t="s">
        <v>19</v>
      </c>
      <c r="I180" s="147"/>
      <c r="L180" s="143"/>
      <c r="M180" s="148"/>
      <c r="T180" s="149"/>
      <c r="AT180" s="145" t="s">
        <v>137</v>
      </c>
      <c r="AU180" s="145" t="s">
        <v>86</v>
      </c>
      <c r="AV180" s="12" t="s">
        <v>84</v>
      </c>
      <c r="AW180" s="12" t="s">
        <v>37</v>
      </c>
      <c r="AX180" s="12" t="s">
        <v>76</v>
      </c>
      <c r="AY180" s="145" t="s">
        <v>126</v>
      </c>
    </row>
    <row r="181" spans="2:65" s="12" customFormat="1">
      <c r="B181" s="143"/>
      <c r="D181" s="144" t="s">
        <v>137</v>
      </c>
      <c r="E181" s="145" t="s">
        <v>19</v>
      </c>
      <c r="F181" s="146" t="s">
        <v>232</v>
      </c>
      <c r="H181" s="145" t="s">
        <v>19</v>
      </c>
      <c r="I181" s="147"/>
      <c r="L181" s="143"/>
      <c r="M181" s="148"/>
      <c r="T181" s="149"/>
      <c r="AT181" s="145" t="s">
        <v>137</v>
      </c>
      <c r="AU181" s="145" t="s">
        <v>86</v>
      </c>
      <c r="AV181" s="12" t="s">
        <v>84</v>
      </c>
      <c r="AW181" s="12" t="s">
        <v>37</v>
      </c>
      <c r="AX181" s="12" t="s">
        <v>76</v>
      </c>
      <c r="AY181" s="145" t="s">
        <v>126</v>
      </c>
    </row>
    <row r="182" spans="2:65" s="13" customFormat="1">
      <c r="B182" s="150"/>
      <c r="D182" s="144" t="s">
        <v>137</v>
      </c>
      <c r="E182" s="151" t="s">
        <v>19</v>
      </c>
      <c r="F182" s="152" t="s">
        <v>210</v>
      </c>
      <c r="H182" s="153">
        <v>14</v>
      </c>
      <c r="I182" s="154"/>
      <c r="L182" s="150"/>
      <c r="M182" s="155"/>
      <c r="T182" s="156"/>
      <c r="AT182" s="151" t="s">
        <v>137</v>
      </c>
      <c r="AU182" s="151" t="s">
        <v>86</v>
      </c>
      <c r="AV182" s="13" t="s">
        <v>86</v>
      </c>
      <c r="AW182" s="13" t="s">
        <v>37</v>
      </c>
      <c r="AX182" s="13" t="s">
        <v>84</v>
      </c>
      <c r="AY182" s="151" t="s">
        <v>126</v>
      </c>
    </row>
    <row r="183" spans="2:65" s="1" customFormat="1" ht="24.2" customHeight="1">
      <c r="B183" s="31"/>
      <c r="C183" s="126" t="s">
        <v>233</v>
      </c>
      <c r="D183" s="126" t="s">
        <v>128</v>
      </c>
      <c r="E183" s="127" t="s">
        <v>234</v>
      </c>
      <c r="F183" s="128" t="s">
        <v>235</v>
      </c>
      <c r="G183" s="129" t="s">
        <v>131</v>
      </c>
      <c r="H183" s="130">
        <v>248</v>
      </c>
      <c r="I183" s="131"/>
      <c r="J183" s="132">
        <f>ROUND(I183*H183,2)</f>
        <v>0</v>
      </c>
      <c r="K183" s="128" t="s">
        <v>132</v>
      </c>
      <c r="L183" s="31"/>
      <c r="M183" s="133" t="s">
        <v>19</v>
      </c>
      <c r="N183" s="134" t="s">
        <v>47</v>
      </c>
      <c r="P183" s="135">
        <f>O183*H183</f>
        <v>0</v>
      </c>
      <c r="Q183" s="135">
        <v>1.0000000000000001E-5</v>
      </c>
      <c r="R183" s="135">
        <f>Q183*H183</f>
        <v>2.48E-3</v>
      </c>
      <c r="S183" s="135">
        <v>9.1999999999999998E-2</v>
      </c>
      <c r="T183" s="136">
        <f>S183*H183</f>
        <v>22.815999999999999</v>
      </c>
      <c r="AR183" s="137" t="s">
        <v>133</v>
      </c>
      <c r="AT183" s="137" t="s">
        <v>128</v>
      </c>
      <c r="AU183" s="137" t="s">
        <v>86</v>
      </c>
      <c r="AY183" s="16" t="s">
        <v>126</v>
      </c>
      <c r="BE183" s="138">
        <f>IF(N183="základní",J183,0)</f>
        <v>0</v>
      </c>
      <c r="BF183" s="138">
        <f>IF(N183="snížená",J183,0)</f>
        <v>0</v>
      </c>
      <c r="BG183" s="138">
        <f>IF(N183="zákl. přenesená",J183,0)</f>
        <v>0</v>
      </c>
      <c r="BH183" s="138">
        <f>IF(N183="sníž. přenesená",J183,0)</f>
        <v>0</v>
      </c>
      <c r="BI183" s="138">
        <f>IF(N183="nulová",J183,0)</f>
        <v>0</v>
      </c>
      <c r="BJ183" s="16" t="s">
        <v>84</v>
      </c>
      <c r="BK183" s="138">
        <f>ROUND(I183*H183,2)</f>
        <v>0</v>
      </c>
      <c r="BL183" s="16" t="s">
        <v>133</v>
      </c>
      <c r="BM183" s="137" t="s">
        <v>236</v>
      </c>
    </row>
    <row r="184" spans="2:65" s="1" customFormat="1">
      <c r="B184" s="31"/>
      <c r="D184" s="139" t="s">
        <v>135</v>
      </c>
      <c r="F184" s="140" t="s">
        <v>237</v>
      </c>
      <c r="I184" s="141"/>
      <c r="L184" s="31"/>
      <c r="M184" s="142"/>
      <c r="T184" s="52"/>
      <c r="AT184" s="16" t="s">
        <v>135</v>
      </c>
      <c r="AU184" s="16" t="s">
        <v>86</v>
      </c>
    </row>
    <row r="185" spans="2:65" s="12" customFormat="1">
      <c r="B185" s="143"/>
      <c r="D185" s="144" t="s">
        <v>137</v>
      </c>
      <c r="E185" s="145" t="s">
        <v>19</v>
      </c>
      <c r="F185" s="146" t="s">
        <v>238</v>
      </c>
      <c r="H185" s="145" t="s">
        <v>19</v>
      </c>
      <c r="I185" s="147"/>
      <c r="L185" s="143"/>
      <c r="M185" s="148"/>
      <c r="T185" s="149"/>
      <c r="AT185" s="145" t="s">
        <v>137</v>
      </c>
      <c r="AU185" s="145" t="s">
        <v>86</v>
      </c>
      <c r="AV185" s="12" t="s">
        <v>84</v>
      </c>
      <c r="AW185" s="12" t="s">
        <v>37</v>
      </c>
      <c r="AX185" s="12" t="s">
        <v>76</v>
      </c>
      <c r="AY185" s="145" t="s">
        <v>126</v>
      </c>
    </row>
    <row r="186" spans="2:65" s="13" customFormat="1">
      <c r="B186" s="150"/>
      <c r="D186" s="144" t="s">
        <v>137</v>
      </c>
      <c r="E186" s="151" t="s">
        <v>19</v>
      </c>
      <c r="F186" s="152" t="s">
        <v>239</v>
      </c>
      <c r="H186" s="153">
        <v>74</v>
      </c>
      <c r="I186" s="154"/>
      <c r="L186" s="150"/>
      <c r="M186" s="155"/>
      <c r="T186" s="156"/>
      <c r="AT186" s="151" t="s">
        <v>137</v>
      </c>
      <c r="AU186" s="151" t="s">
        <v>86</v>
      </c>
      <c r="AV186" s="13" t="s">
        <v>86</v>
      </c>
      <c r="AW186" s="13" t="s">
        <v>37</v>
      </c>
      <c r="AX186" s="13" t="s">
        <v>76</v>
      </c>
      <c r="AY186" s="151" t="s">
        <v>126</v>
      </c>
    </row>
    <row r="187" spans="2:65" s="12" customFormat="1">
      <c r="B187" s="143"/>
      <c r="D187" s="144" t="s">
        <v>137</v>
      </c>
      <c r="E187" s="145" t="s">
        <v>19</v>
      </c>
      <c r="F187" s="146" t="s">
        <v>225</v>
      </c>
      <c r="H187" s="145" t="s">
        <v>19</v>
      </c>
      <c r="I187" s="147"/>
      <c r="L187" s="143"/>
      <c r="M187" s="148"/>
      <c r="T187" s="149"/>
      <c r="AT187" s="145" t="s">
        <v>137</v>
      </c>
      <c r="AU187" s="145" t="s">
        <v>86</v>
      </c>
      <c r="AV187" s="12" t="s">
        <v>84</v>
      </c>
      <c r="AW187" s="12" t="s">
        <v>37</v>
      </c>
      <c r="AX187" s="12" t="s">
        <v>76</v>
      </c>
      <c r="AY187" s="145" t="s">
        <v>126</v>
      </c>
    </row>
    <row r="188" spans="2:65" s="13" customFormat="1">
      <c r="B188" s="150"/>
      <c r="D188" s="144" t="s">
        <v>137</v>
      </c>
      <c r="E188" s="151" t="s">
        <v>19</v>
      </c>
      <c r="F188" s="152" t="s">
        <v>226</v>
      </c>
      <c r="H188" s="153">
        <v>160</v>
      </c>
      <c r="I188" s="154"/>
      <c r="L188" s="150"/>
      <c r="M188" s="155"/>
      <c r="T188" s="156"/>
      <c r="AT188" s="151" t="s">
        <v>137</v>
      </c>
      <c r="AU188" s="151" t="s">
        <v>86</v>
      </c>
      <c r="AV188" s="13" t="s">
        <v>86</v>
      </c>
      <c r="AW188" s="13" t="s">
        <v>37</v>
      </c>
      <c r="AX188" s="13" t="s">
        <v>76</v>
      </c>
      <c r="AY188" s="151" t="s">
        <v>126</v>
      </c>
    </row>
    <row r="189" spans="2:65" s="12" customFormat="1">
      <c r="B189" s="143"/>
      <c r="D189" s="144" t="s">
        <v>137</v>
      </c>
      <c r="E189" s="145" t="s">
        <v>19</v>
      </c>
      <c r="F189" s="146" t="s">
        <v>208</v>
      </c>
      <c r="H189" s="145" t="s">
        <v>19</v>
      </c>
      <c r="I189" s="147"/>
      <c r="L189" s="143"/>
      <c r="M189" s="148"/>
      <c r="T189" s="149"/>
      <c r="AT189" s="145" t="s">
        <v>137</v>
      </c>
      <c r="AU189" s="145" t="s">
        <v>86</v>
      </c>
      <c r="AV189" s="12" t="s">
        <v>84</v>
      </c>
      <c r="AW189" s="12" t="s">
        <v>37</v>
      </c>
      <c r="AX189" s="12" t="s">
        <v>76</v>
      </c>
      <c r="AY189" s="145" t="s">
        <v>126</v>
      </c>
    </row>
    <row r="190" spans="2:65" s="13" customFormat="1">
      <c r="B190" s="150"/>
      <c r="D190" s="144" t="s">
        <v>137</v>
      </c>
      <c r="E190" s="151" t="s">
        <v>19</v>
      </c>
      <c r="F190" s="152" t="s">
        <v>210</v>
      </c>
      <c r="H190" s="153">
        <v>14</v>
      </c>
      <c r="I190" s="154"/>
      <c r="L190" s="150"/>
      <c r="M190" s="155"/>
      <c r="T190" s="156"/>
      <c r="AT190" s="151" t="s">
        <v>137</v>
      </c>
      <c r="AU190" s="151" t="s">
        <v>86</v>
      </c>
      <c r="AV190" s="13" t="s">
        <v>86</v>
      </c>
      <c r="AW190" s="13" t="s">
        <v>37</v>
      </c>
      <c r="AX190" s="13" t="s">
        <v>76</v>
      </c>
      <c r="AY190" s="151" t="s">
        <v>126</v>
      </c>
    </row>
    <row r="191" spans="2:65" s="14" customFormat="1">
      <c r="B191" s="157"/>
      <c r="D191" s="144" t="s">
        <v>137</v>
      </c>
      <c r="E191" s="158" t="s">
        <v>19</v>
      </c>
      <c r="F191" s="159" t="s">
        <v>148</v>
      </c>
      <c r="H191" s="160">
        <v>248</v>
      </c>
      <c r="I191" s="161"/>
      <c r="L191" s="157"/>
      <c r="M191" s="162"/>
      <c r="T191" s="163"/>
      <c r="AT191" s="158" t="s">
        <v>137</v>
      </c>
      <c r="AU191" s="158" t="s">
        <v>86</v>
      </c>
      <c r="AV191" s="14" t="s">
        <v>133</v>
      </c>
      <c r="AW191" s="14" t="s">
        <v>37</v>
      </c>
      <c r="AX191" s="14" t="s">
        <v>84</v>
      </c>
      <c r="AY191" s="158" t="s">
        <v>126</v>
      </c>
    </row>
    <row r="192" spans="2:65" s="1" customFormat="1" ht="24.2" customHeight="1">
      <c r="B192" s="31"/>
      <c r="C192" s="126" t="s">
        <v>240</v>
      </c>
      <c r="D192" s="126" t="s">
        <v>128</v>
      </c>
      <c r="E192" s="127" t="s">
        <v>241</v>
      </c>
      <c r="F192" s="128" t="s">
        <v>242</v>
      </c>
      <c r="G192" s="129" t="s">
        <v>131</v>
      </c>
      <c r="H192" s="130">
        <v>74</v>
      </c>
      <c r="I192" s="131"/>
      <c r="J192" s="132">
        <f>ROUND(I192*H192,2)</f>
        <v>0</v>
      </c>
      <c r="K192" s="128" t="s">
        <v>132</v>
      </c>
      <c r="L192" s="31"/>
      <c r="M192" s="133" t="s">
        <v>19</v>
      </c>
      <c r="N192" s="134" t="s">
        <v>47</v>
      </c>
      <c r="P192" s="135">
        <f>O192*H192</f>
        <v>0</v>
      </c>
      <c r="Q192" s="135">
        <v>2.0000000000000002E-5</v>
      </c>
      <c r="R192" s="135">
        <f>Q192*H192</f>
        <v>1.4800000000000002E-3</v>
      </c>
      <c r="S192" s="135">
        <v>0.13800000000000001</v>
      </c>
      <c r="T192" s="136">
        <f>S192*H192</f>
        <v>10.212000000000002</v>
      </c>
      <c r="AR192" s="137" t="s">
        <v>133</v>
      </c>
      <c r="AT192" s="137" t="s">
        <v>128</v>
      </c>
      <c r="AU192" s="137" t="s">
        <v>86</v>
      </c>
      <c r="AY192" s="16" t="s">
        <v>126</v>
      </c>
      <c r="BE192" s="138">
        <f>IF(N192="základní",J192,0)</f>
        <v>0</v>
      </c>
      <c r="BF192" s="138">
        <f>IF(N192="snížená",J192,0)</f>
        <v>0</v>
      </c>
      <c r="BG192" s="138">
        <f>IF(N192="zákl. přenesená",J192,0)</f>
        <v>0</v>
      </c>
      <c r="BH192" s="138">
        <f>IF(N192="sníž. přenesená",J192,0)</f>
        <v>0</v>
      </c>
      <c r="BI192" s="138">
        <f>IF(N192="nulová",J192,0)</f>
        <v>0</v>
      </c>
      <c r="BJ192" s="16" t="s">
        <v>84</v>
      </c>
      <c r="BK192" s="138">
        <f>ROUND(I192*H192,2)</f>
        <v>0</v>
      </c>
      <c r="BL192" s="16" t="s">
        <v>133</v>
      </c>
      <c r="BM192" s="137" t="s">
        <v>243</v>
      </c>
    </row>
    <row r="193" spans="2:65" s="1" customFormat="1">
      <c r="B193" s="31"/>
      <c r="D193" s="139" t="s">
        <v>135</v>
      </c>
      <c r="F193" s="140" t="s">
        <v>244</v>
      </c>
      <c r="I193" s="141"/>
      <c r="L193" s="31"/>
      <c r="M193" s="142"/>
      <c r="T193" s="52"/>
      <c r="AT193" s="16" t="s">
        <v>135</v>
      </c>
      <c r="AU193" s="16" t="s">
        <v>86</v>
      </c>
    </row>
    <row r="194" spans="2:65" s="12" customFormat="1">
      <c r="B194" s="143"/>
      <c r="D194" s="144" t="s">
        <v>137</v>
      </c>
      <c r="E194" s="145" t="s">
        <v>19</v>
      </c>
      <c r="F194" s="146" t="s">
        <v>238</v>
      </c>
      <c r="H194" s="145" t="s">
        <v>19</v>
      </c>
      <c r="I194" s="147"/>
      <c r="L194" s="143"/>
      <c r="M194" s="148"/>
      <c r="T194" s="149"/>
      <c r="AT194" s="145" t="s">
        <v>137</v>
      </c>
      <c r="AU194" s="145" t="s">
        <v>86</v>
      </c>
      <c r="AV194" s="12" t="s">
        <v>84</v>
      </c>
      <c r="AW194" s="12" t="s">
        <v>37</v>
      </c>
      <c r="AX194" s="12" t="s">
        <v>76</v>
      </c>
      <c r="AY194" s="145" t="s">
        <v>126</v>
      </c>
    </row>
    <row r="195" spans="2:65" s="13" customFormat="1">
      <c r="B195" s="150"/>
      <c r="D195" s="144" t="s">
        <v>137</v>
      </c>
      <c r="E195" s="151" t="s">
        <v>19</v>
      </c>
      <c r="F195" s="152" t="s">
        <v>239</v>
      </c>
      <c r="H195" s="153">
        <v>74</v>
      </c>
      <c r="I195" s="154"/>
      <c r="L195" s="150"/>
      <c r="M195" s="155"/>
      <c r="T195" s="156"/>
      <c r="AT195" s="151" t="s">
        <v>137</v>
      </c>
      <c r="AU195" s="151" t="s">
        <v>86</v>
      </c>
      <c r="AV195" s="13" t="s">
        <v>86</v>
      </c>
      <c r="AW195" s="13" t="s">
        <v>37</v>
      </c>
      <c r="AX195" s="13" t="s">
        <v>84</v>
      </c>
      <c r="AY195" s="151" t="s">
        <v>126</v>
      </c>
    </row>
    <row r="196" spans="2:65" s="1" customFormat="1" ht="24.2" customHeight="1">
      <c r="B196" s="31"/>
      <c r="C196" s="126" t="s">
        <v>245</v>
      </c>
      <c r="D196" s="126" t="s">
        <v>128</v>
      </c>
      <c r="E196" s="127" t="s">
        <v>246</v>
      </c>
      <c r="F196" s="128" t="s">
        <v>247</v>
      </c>
      <c r="G196" s="129" t="s">
        <v>131</v>
      </c>
      <c r="H196" s="130">
        <v>3519</v>
      </c>
      <c r="I196" s="131"/>
      <c r="J196" s="132">
        <f>ROUND(I196*H196,2)</f>
        <v>0</v>
      </c>
      <c r="K196" s="128" t="s">
        <v>132</v>
      </c>
      <c r="L196" s="31"/>
      <c r="M196" s="133" t="s">
        <v>19</v>
      </c>
      <c r="N196" s="134" t="s">
        <v>47</v>
      </c>
      <c r="P196" s="135">
        <f>O196*H196</f>
        <v>0</v>
      </c>
      <c r="Q196" s="135">
        <v>1.0000000000000001E-5</v>
      </c>
      <c r="R196" s="135">
        <f>Q196*H196</f>
        <v>3.5190000000000006E-2</v>
      </c>
      <c r="S196" s="135">
        <v>9.1999999999999998E-2</v>
      </c>
      <c r="T196" s="136">
        <f>S196*H196</f>
        <v>323.74799999999999</v>
      </c>
      <c r="AR196" s="137" t="s">
        <v>133</v>
      </c>
      <c r="AT196" s="137" t="s">
        <v>128</v>
      </c>
      <c r="AU196" s="137" t="s">
        <v>86</v>
      </c>
      <c r="AY196" s="16" t="s">
        <v>126</v>
      </c>
      <c r="BE196" s="138">
        <f>IF(N196="základní",J196,0)</f>
        <v>0</v>
      </c>
      <c r="BF196" s="138">
        <f>IF(N196="snížená",J196,0)</f>
        <v>0</v>
      </c>
      <c r="BG196" s="138">
        <f>IF(N196="zákl. přenesená",J196,0)</f>
        <v>0</v>
      </c>
      <c r="BH196" s="138">
        <f>IF(N196="sníž. přenesená",J196,0)</f>
        <v>0</v>
      </c>
      <c r="BI196" s="138">
        <f>IF(N196="nulová",J196,0)</f>
        <v>0</v>
      </c>
      <c r="BJ196" s="16" t="s">
        <v>84</v>
      </c>
      <c r="BK196" s="138">
        <f>ROUND(I196*H196,2)</f>
        <v>0</v>
      </c>
      <c r="BL196" s="16" t="s">
        <v>133</v>
      </c>
      <c r="BM196" s="137" t="s">
        <v>248</v>
      </c>
    </row>
    <row r="197" spans="2:65" s="1" customFormat="1">
      <c r="B197" s="31"/>
      <c r="D197" s="139" t="s">
        <v>135</v>
      </c>
      <c r="F197" s="140" t="s">
        <v>249</v>
      </c>
      <c r="I197" s="141"/>
      <c r="L197" s="31"/>
      <c r="M197" s="142"/>
      <c r="T197" s="52"/>
      <c r="AT197" s="16" t="s">
        <v>135</v>
      </c>
      <c r="AU197" s="16" t="s">
        <v>86</v>
      </c>
    </row>
    <row r="198" spans="2:65" s="12" customFormat="1">
      <c r="B198" s="143"/>
      <c r="D198" s="144" t="s">
        <v>137</v>
      </c>
      <c r="E198" s="145" t="s">
        <v>19</v>
      </c>
      <c r="F198" s="146" t="s">
        <v>191</v>
      </c>
      <c r="H198" s="145" t="s">
        <v>19</v>
      </c>
      <c r="I198" s="147"/>
      <c r="L198" s="143"/>
      <c r="M198" s="148"/>
      <c r="T198" s="149"/>
      <c r="AT198" s="145" t="s">
        <v>137</v>
      </c>
      <c r="AU198" s="145" t="s">
        <v>86</v>
      </c>
      <c r="AV198" s="12" t="s">
        <v>84</v>
      </c>
      <c r="AW198" s="12" t="s">
        <v>37</v>
      </c>
      <c r="AX198" s="12" t="s">
        <v>76</v>
      </c>
      <c r="AY198" s="145" t="s">
        <v>126</v>
      </c>
    </row>
    <row r="199" spans="2:65" s="13" customFormat="1">
      <c r="B199" s="150"/>
      <c r="D199" s="144" t="s">
        <v>137</v>
      </c>
      <c r="E199" s="151" t="s">
        <v>19</v>
      </c>
      <c r="F199" s="152" t="s">
        <v>156</v>
      </c>
      <c r="H199" s="153">
        <v>1667</v>
      </c>
      <c r="I199" s="154"/>
      <c r="L199" s="150"/>
      <c r="M199" s="155"/>
      <c r="T199" s="156"/>
      <c r="AT199" s="151" t="s">
        <v>137</v>
      </c>
      <c r="AU199" s="151" t="s">
        <v>86</v>
      </c>
      <c r="AV199" s="13" t="s">
        <v>86</v>
      </c>
      <c r="AW199" s="13" t="s">
        <v>37</v>
      </c>
      <c r="AX199" s="13" t="s">
        <v>76</v>
      </c>
      <c r="AY199" s="151" t="s">
        <v>126</v>
      </c>
    </row>
    <row r="200" spans="2:65" s="12" customFormat="1">
      <c r="B200" s="143"/>
      <c r="D200" s="144" t="s">
        <v>137</v>
      </c>
      <c r="E200" s="145" t="s">
        <v>19</v>
      </c>
      <c r="F200" s="146" t="s">
        <v>157</v>
      </c>
      <c r="H200" s="145" t="s">
        <v>19</v>
      </c>
      <c r="I200" s="147"/>
      <c r="L200" s="143"/>
      <c r="M200" s="148"/>
      <c r="T200" s="149"/>
      <c r="AT200" s="145" t="s">
        <v>137</v>
      </c>
      <c r="AU200" s="145" t="s">
        <v>86</v>
      </c>
      <c r="AV200" s="12" t="s">
        <v>84</v>
      </c>
      <c r="AW200" s="12" t="s">
        <v>37</v>
      </c>
      <c r="AX200" s="12" t="s">
        <v>76</v>
      </c>
      <c r="AY200" s="145" t="s">
        <v>126</v>
      </c>
    </row>
    <row r="201" spans="2:65" s="13" customFormat="1">
      <c r="B201" s="150"/>
      <c r="D201" s="144" t="s">
        <v>137</v>
      </c>
      <c r="E201" s="151" t="s">
        <v>19</v>
      </c>
      <c r="F201" s="152" t="s">
        <v>185</v>
      </c>
      <c r="H201" s="153">
        <v>1852</v>
      </c>
      <c r="I201" s="154"/>
      <c r="L201" s="150"/>
      <c r="M201" s="155"/>
      <c r="T201" s="156"/>
      <c r="AT201" s="151" t="s">
        <v>137</v>
      </c>
      <c r="AU201" s="151" t="s">
        <v>86</v>
      </c>
      <c r="AV201" s="13" t="s">
        <v>86</v>
      </c>
      <c r="AW201" s="13" t="s">
        <v>37</v>
      </c>
      <c r="AX201" s="13" t="s">
        <v>76</v>
      </c>
      <c r="AY201" s="151" t="s">
        <v>126</v>
      </c>
    </row>
    <row r="202" spans="2:65" s="14" customFormat="1">
      <c r="B202" s="157"/>
      <c r="D202" s="144" t="s">
        <v>137</v>
      </c>
      <c r="E202" s="158" t="s">
        <v>19</v>
      </c>
      <c r="F202" s="159" t="s">
        <v>148</v>
      </c>
      <c r="H202" s="160">
        <v>3519</v>
      </c>
      <c r="I202" s="161"/>
      <c r="L202" s="157"/>
      <c r="M202" s="162"/>
      <c r="T202" s="163"/>
      <c r="AT202" s="158" t="s">
        <v>137</v>
      </c>
      <c r="AU202" s="158" t="s">
        <v>86</v>
      </c>
      <c r="AV202" s="14" t="s">
        <v>133</v>
      </c>
      <c r="AW202" s="14" t="s">
        <v>37</v>
      </c>
      <c r="AX202" s="14" t="s">
        <v>84</v>
      </c>
      <c r="AY202" s="158" t="s">
        <v>126</v>
      </c>
    </row>
    <row r="203" spans="2:65" s="1" customFormat="1" ht="24.2" customHeight="1">
      <c r="B203" s="31"/>
      <c r="C203" s="126" t="s">
        <v>250</v>
      </c>
      <c r="D203" s="126" t="s">
        <v>128</v>
      </c>
      <c r="E203" s="127" t="s">
        <v>251</v>
      </c>
      <c r="F203" s="128" t="s">
        <v>252</v>
      </c>
      <c r="G203" s="129" t="s">
        <v>253</v>
      </c>
      <c r="H203" s="130">
        <v>73</v>
      </c>
      <c r="I203" s="131"/>
      <c r="J203" s="132">
        <f>ROUND(I203*H203,2)</f>
        <v>0</v>
      </c>
      <c r="K203" s="128" t="s">
        <v>132</v>
      </c>
      <c r="L203" s="31"/>
      <c r="M203" s="133" t="s">
        <v>19</v>
      </c>
      <c r="N203" s="134" t="s">
        <v>47</v>
      </c>
      <c r="P203" s="135">
        <f>O203*H203</f>
        <v>0</v>
      </c>
      <c r="Q203" s="135">
        <v>0</v>
      </c>
      <c r="R203" s="135">
        <f>Q203*H203</f>
        <v>0</v>
      </c>
      <c r="S203" s="135">
        <v>0.28999999999999998</v>
      </c>
      <c r="T203" s="136">
        <f>S203*H203</f>
        <v>21.169999999999998</v>
      </c>
      <c r="AR203" s="137" t="s">
        <v>133</v>
      </c>
      <c r="AT203" s="137" t="s">
        <v>128</v>
      </c>
      <c r="AU203" s="137" t="s">
        <v>86</v>
      </c>
      <c r="AY203" s="16" t="s">
        <v>126</v>
      </c>
      <c r="BE203" s="138">
        <f>IF(N203="základní",J203,0)</f>
        <v>0</v>
      </c>
      <c r="BF203" s="138">
        <f>IF(N203="snížená",J203,0)</f>
        <v>0</v>
      </c>
      <c r="BG203" s="138">
        <f>IF(N203="zákl. přenesená",J203,0)</f>
        <v>0</v>
      </c>
      <c r="BH203" s="138">
        <f>IF(N203="sníž. přenesená",J203,0)</f>
        <v>0</v>
      </c>
      <c r="BI203" s="138">
        <f>IF(N203="nulová",J203,0)</f>
        <v>0</v>
      </c>
      <c r="BJ203" s="16" t="s">
        <v>84</v>
      </c>
      <c r="BK203" s="138">
        <f>ROUND(I203*H203,2)</f>
        <v>0</v>
      </c>
      <c r="BL203" s="16" t="s">
        <v>133</v>
      </c>
      <c r="BM203" s="137" t="s">
        <v>254</v>
      </c>
    </row>
    <row r="204" spans="2:65" s="1" customFormat="1">
      <c r="B204" s="31"/>
      <c r="D204" s="139" t="s">
        <v>135</v>
      </c>
      <c r="F204" s="140" t="s">
        <v>255</v>
      </c>
      <c r="I204" s="141"/>
      <c r="L204" s="31"/>
      <c r="M204" s="142"/>
      <c r="T204" s="52"/>
      <c r="AT204" s="16" t="s">
        <v>135</v>
      </c>
      <c r="AU204" s="16" t="s">
        <v>86</v>
      </c>
    </row>
    <row r="205" spans="2:65" s="1" customFormat="1" ht="24.2" customHeight="1">
      <c r="B205" s="31"/>
      <c r="C205" s="126" t="s">
        <v>256</v>
      </c>
      <c r="D205" s="126" t="s">
        <v>128</v>
      </c>
      <c r="E205" s="127" t="s">
        <v>257</v>
      </c>
      <c r="F205" s="128" t="s">
        <v>258</v>
      </c>
      <c r="G205" s="129" t="s">
        <v>253</v>
      </c>
      <c r="H205" s="130">
        <v>1644</v>
      </c>
      <c r="I205" s="131"/>
      <c r="J205" s="132">
        <f>ROUND(I205*H205,2)</f>
        <v>0</v>
      </c>
      <c r="K205" s="128" t="s">
        <v>132</v>
      </c>
      <c r="L205" s="31"/>
      <c r="M205" s="133" t="s">
        <v>19</v>
      </c>
      <c r="N205" s="134" t="s">
        <v>47</v>
      </c>
      <c r="P205" s="135">
        <f>O205*H205</f>
        <v>0</v>
      </c>
      <c r="Q205" s="135">
        <v>0</v>
      </c>
      <c r="R205" s="135">
        <f>Q205*H205</f>
        <v>0</v>
      </c>
      <c r="S205" s="135">
        <v>0.20499999999999999</v>
      </c>
      <c r="T205" s="136">
        <f>S205*H205</f>
        <v>337.02</v>
      </c>
      <c r="AR205" s="137" t="s">
        <v>133</v>
      </c>
      <c r="AT205" s="137" t="s">
        <v>128</v>
      </c>
      <c r="AU205" s="137" t="s">
        <v>86</v>
      </c>
      <c r="AY205" s="16" t="s">
        <v>126</v>
      </c>
      <c r="BE205" s="138">
        <f>IF(N205="základní",J205,0)</f>
        <v>0</v>
      </c>
      <c r="BF205" s="138">
        <f>IF(N205="snížená",J205,0)</f>
        <v>0</v>
      </c>
      <c r="BG205" s="138">
        <f>IF(N205="zákl. přenesená",J205,0)</f>
        <v>0</v>
      </c>
      <c r="BH205" s="138">
        <f>IF(N205="sníž. přenesená",J205,0)</f>
        <v>0</v>
      </c>
      <c r="BI205" s="138">
        <f>IF(N205="nulová",J205,0)</f>
        <v>0</v>
      </c>
      <c r="BJ205" s="16" t="s">
        <v>84</v>
      </c>
      <c r="BK205" s="138">
        <f>ROUND(I205*H205,2)</f>
        <v>0</v>
      </c>
      <c r="BL205" s="16" t="s">
        <v>133</v>
      </c>
      <c r="BM205" s="137" t="s">
        <v>259</v>
      </c>
    </row>
    <row r="206" spans="2:65" s="1" customFormat="1">
      <c r="B206" s="31"/>
      <c r="D206" s="139" t="s">
        <v>135</v>
      </c>
      <c r="F206" s="140" t="s">
        <v>260</v>
      </c>
      <c r="I206" s="141"/>
      <c r="L206" s="31"/>
      <c r="M206" s="142"/>
      <c r="T206" s="52"/>
      <c r="AT206" s="16" t="s">
        <v>135</v>
      </c>
      <c r="AU206" s="16" t="s">
        <v>86</v>
      </c>
    </row>
    <row r="207" spans="2:65" s="13" customFormat="1">
      <c r="B207" s="150"/>
      <c r="D207" s="144" t="s">
        <v>137</v>
      </c>
      <c r="E207" s="151" t="s">
        <v>19</v>
      </c>
      <c r="F207" s="152" t="s">
        <v>261</v>
      </c>
      <c r="H207" s="153">
        <v>1644</v>
      </c>
      <c r="I207" s="154"/>
      <c r="L207" s="150"/>
      <c r="M207" s="155"/>
      <c r="T207" s="156"/>
      <c r="AT207" s="151" t="s">
        <v>137</v>
      </c>
      <c r="AU207" s="151" t="s">
        <v>86</v>
      </c>
      <c r="AV207" s="13" t="s">
        <v>86</v>
      </c>
      <c r="AW207" s="13" t="s">
        <v>37</v>
      </c>
      <c r="AX207" s="13" t="s">
        <v>84</v>
      </c>
      <c r="AY207" s="151" t="s">
        <v>126</v>
      </c>
    </row>
    <row r="208" spans="2:65" s="1" customFormat="1" ht="16.5" customHeight="1">
      <c r="B208" s="31"/>
      <c r="C208" s="126" t="s">
        <v>262</v>
      </c>
      <c r="D208" s="126" t="s">
        <v>128</v>
      </c>
      <c r="E208" s="127" t="s">
        <v>263</v>
      </c>
      <c r="F208" s="128" t="s">
        <v>264</v>
      </c>
      <c r="G208" s="129" t="s">
        <v>131</v>
      </c>
      <c r="H208" s="130">
        <v>5</v>
      </c>
      <c r="I208" s="131"/>
      <c r="J208" s="132">
        <f>ROUND(I208*H208,2)</f>
        <v>0</v>
      </c>
      <c r="K208" s="128" t="s">
        <v>132</v>
      </c>
      <c r="L208" s="31"/>
      <c r="M208" s="133" t="s">
        <v>19</v>
      </c>
      <c r="N208" s="134" t="s">
        <v>47</v>
      </c>
      <c r="P208" s="135">
        <f>O208*H208</f>
        <v>0</v>
      </c>
      <c r="Q208" s="135">
        <v>0</v>
      </c>
      <c r="R208" s="135">
        <f>Q208*H208</f>
        <v>0</v>
      </c>
      <c r="S208" s="135">
        <v>0</v>
      </c>
      <c r="T208" s="136">
        <f>S208*H208</f>
        <v>0</v>
      </c>
      <c r="AR208" s="137" t="s">
        <v>133</v>
      </c>
      <c r="AT208" s="137" t="s">
        <v>128</v>
      </c>
      <c r="AU208" s="137" t="s">
        <v>86</v>
      </c>
      <c r="AY208" s="16" t="s">
        <v>126</v>
      </c>
      <c r="BE208" s="138">
        <f>IF(N208="základní",J208,0)</f>
        <v>0</v>
      </c>
      <c r="BF208" s="138">
        <f>IF(N208="snížená",J208,0)</f>
        <v>0</v>
      </c>
      <c r="BG208" s="138">
        <f>IF(N208="zákl. přenesená",J208,0)</f>
        <v>0</v>
      </c>
      <c r="BH208" s="138">
        <f>IF(N208="sníž. přenesená",J208,0)</f>
        <v>0</v>
      </c>
      <c r="BI208" s="138">
        <f>IF(N208="nulová",J208,0)</f>
        <v>0</v>
      </c>
      <c r="BJ208" s="16" t="s">
        <v>84</v>
      </c>
      <c r="BK208" s="138">
        <f>ROUND(I208*H208,2)</f>
        <v>0</v>
      </c>
      <c r="BL208" s="16" t="s">
        <v>133</v>
      </c>
      <c r="BM208" s="137" t="s">
        <v>265</v>
      </c>
    </row>
    <row r="209" spans="2:65" s="1" customFormat="1">
      <c r="B209" s="31"/>
      <c r="D209" s="139" t="s">
        <v>135</v>
      </c>
      <c r="F209" s="140" t="s">
        <v>266</v>
      </c>
      <c r="I209" s="141"/>
      <c r="L209" s="31"/>
      <c r="M209" s="142"/>
      <c r="T209" s="52"/>
      <c r="AT209" s="16" t="s">
        <v>135</v>
      </c>
      <c r="AU209" s="16" t="s">
        <v>86</v>
      </c>
    </row>
    <row r="210" spans="2:65" s="12" customFormat="1">
      <c r="B210" s="143"/>
      <c r="D210" s="144" t="s">
        <v>137</v>
      </c>
      <c r="E210" s="145" t="s">
        <v>19</v>
      </c>
      <c r="F210" s="146" t="s">
        <v>267</v>
      </c>
      <c r="H210" s="145" t="s">
        <v>19</v>
      </c>
      <c r="I210" s="147"/>
      <c r="L210" s="143"/>
      <c r="M210" s="148"/>
      <c r="T210" s="149"/>
      <c r="AT210" s="145" t="s">
        <v>137</v>
      </c>
      <c r="AU210" s="145" t="s">
        <v>86</v>
      </c>
      <c r="AV210" s="12" t="s">
        <v>84</v>
      </c>
      <c r="AW210" s="12" t="s">
        <v>37</v>
      </c>
      <c r="AX210" s="12" t="s">
        <v>76</v>
      </c>
      <c r="AY210" s="145" t="s">
        <v>126</v>
      </c>
    </row>
    <row r="211" spans="2:65" s="13" customFormat="1">
      <c r="B211" s="150"/>
      <c r="D211" s="144" t="s">
        <v>137</v>
      </c>
      <c r="E211" s="151" t="s">
        <v>19</v>
      </c>
      <c r="F211" s="152" t="s">
        <v>268</v>
      </c>
      <c r="H211" s="153">
        <v>5</v>
      </c>
      <c r="I211" s="154"/>
      <c r="L211" s="150"/>
      <c r="M211" s="155"/>
      <c r="T211" s="156"/>
      <c r="AT211" s="151" t="s">
        <v>137</v>
      </c>
      <c r="AU211" s="151" t="s">
        <v>86</v>
      </c>
      <c r="AV211" s="13" t="s">
        <v>86</v>
      </c>
      <c r="AW211" s="13" t="s">
        <v>37</v>
      </c>
      <c r="AX211" s="13" t="s">
        <v>84</v>
      </c>
      <c r="AY211" s="151" t="s">
        <v>126</v>
      </c>
    </row>
    <row r="212" spans="2:65" s="1" customFormat="1" ht="16.5" customHeight="1">
      <c r="B212" s="31"/>
      <c r="C212" s="126" t="s">
        <v>269</v>
      </c>
      <c r="D212" s="126" t="s">
        <v>128</v>
      </c>
      <c r="E212" s="127" t="s">
        <v>270</v>
      </c>
      <c r="F212" s="128" t="s">
        <v>271</v>
      </c>
      <c r="G212" s="129" t="s">
        <v>131</v>
      </c>
      <c r="H212" s="130">
        <v>1277</v>
      </c>
      <c r="I212" s="131"/>
      <c r="J212" s="132">
        <f>ROUND(I212*H212,2)</f>
        <v>0</v>
      </c>
      <c r="K212" s="128" t="s">
        <v>132</v>
      </c>
      <c r="L212" s="31"/>
      <c r="M212" s="133" t="s">
        <v>19</v>
      </c>
      <c r="N212" s="134" t="s">
        <v>47</v>
      </c>
      <c r="P212" s="135">
        <f>O212*H212</f>
        <v>0</v>
      </c>
      <c r="Q212" s="135">
        <v>0</v>
      </c>
      <c r="R212" s="135">
        <f>Q212*H212</f>
        <v>0</v>
      </c>
      <c r="S212" s="135">
        <v>0</v>
      </c>
      <c r="T212" s="136">
        <f>S212*H212</f>
        <v>0</v>
      </c>
      <c r="AR212" s="137" t="s">
        <v>133</v>
      </c>
      <c r="AT212" s="137" t="s">
        <v>128</v>
      </c>
      <c r="AU212" s="137" t="s">
        <v>86</v>
      </c>
      <c r="AY212" s="16" t="s">
        <v>126</v>
      </c>
      <c r="BE212" s="138">
        <f>IF(N212="základní",J212,0)</f>
        <v>0</v>
      </c>
      <c r="BF212" s="138">
        <f>IF(N212="snížená",J212,0)</f>
        <v>0</v>
      </c>
      <c r="BG212" s="138">
        <f>IF(N212="zákl. přenesená",J212,0)</f>
        <v>0</v>
      </c>
      <c r="BH212" s="138">
        <f>IF(N212="sníž. přenesená",J212,0)</f>
        <v>0</v>
      </c>
      <c r="BI212" s="138">
        <f>IF(N212="nulová",J212,0)</f>
        <v>0</v>
      </c>
      <c r="BJ212" s="16" t="s">
        <v>84</v>
      </c>
      <c r="BK212" s="138">
        <f>ROUND(I212*H212,2)</f>
        <v>0</v>
      </c>
      <c r="BL212" s="16" t="s">
        <v>133</v>
      </c>
      <c r="BM212" s="137" t="s">
        <v>272</v>
      </c>
    </row>
    <row r="213" spans="2:65" s="1" customFormat="1">
      <c r="B213" s="31"/>
      <c r="D213" s="139" t="s">
        <v>135</v>
      </c>
      <c r="F213" s="140" t="s">
        <v>273</v>
      </c>
      <c r="I213" s="141"/>
      <c r="L213" s="31"/>
      <c r="M213" s="142"/>
      <c r="T213" s="52"/>
      <c r="AT213" s="16" t="s">
        <v>135</v>
      </c>
      <c r="AU213" s="16" t="s">
        <v>86</v>
      </c>
    </row>
    <row r="214" spans="2:65" s="12" customFormat="1">
      <c r="B214" s="143"/>
      <c r="D214" s="144" t="s">
        <v>137</v>
      </c>
      <c r="E214" s="145" t="s">
        <v>19</v>
      </c>
      <c r="F214" s="146" t="s">
        <v>274</v>
      </c>
      <c r="H214" s="145" t="s">
        <v>19</v>
      </c>
      <c r="I214" s="147"/>
      <c r="L214" s="143"/>
      <c r="M214" s="148"/>
      <c r="T214" s="149"/>
      <c r="AT214" s="145" t="s">
        <v>137</v>
      </c>
      <c r="AU214" s="145" t="s">
        <v>86</v>
      </c>
      <c r="AV214" s="12" t="s">
        <v>84</v>
      </c>
      <c r="AW214" s="12" t="s">
        <v>37</v>
      </c>
      <c r="AX214" s="12" t="s">
        <v>76</v>
      </c>
      <c r="AY214" s="145" t="s">
        <v>126</v>
      </c>
    </row>
    <row r="215" spans="2:65" s="13" customFormat="1">
      <c r="B215" s="150"/>
      <c r="D215" s="144" t="s">
        <v>137</v>
      </c>
      <c r="E215" s="151" t="s">
        <v>19</v>
      </c>
      <c r="F215" s="152" t="s">
        <v>275</v>
      </c>
      <c r="H215" s="153">
        <v>620</v>
      </c>
      <c r="I215" s="154"/>
      <c r="L215" s="150"/>
      <c r="M215" s="155"/>
      <c r="T215" s="156"/>
      <c r="AT215" s="151" t="s">
        <v>137</v>
      </c>
      <c r="AU215" s="151" t="s">
        <v>86</v>
      </c>
      <c r="AV215" s="13" t="s">
        <v>86</v>
      </c>
      <c r="AW215" s="13" t="s">
        <v>37</v>
      </c>
      <c r="AX215" s="13" t="s">
        <v>76</v>
      </c>
      <c r="AY215" s="151" t="s">
        <v>126</v>
      </c>
    </row>
    <row r="216" spans="2:65" s="12" customFormat="1">
      <c r="B216" s="143"/>
      <c r="D216" s="144" t="s">
        <v>137</v>
      </c>
      <c r="E216" s="145" t="s">
        <v>19</v>
      </c>
      <c r="F216" s="146" t="s">
        <v>276</v>
      </c>
      <c r="H216" s="145" t="s">
        <v>19</v>
      </c>
      <c r="I216" s="147"/>
      <c r="L216" s="143"/>
      <c r="M216" s="148"/>
      <c r="T216" s="149"/>
      <c r="AT216" s="145" t="s">
        <v>137</v>
      </c>
      <c r="AU216" s="145" t="s">
        <v>86</v>
      </c>
      <c r="AV216" s="12" t="s">
        <v>84</v>
      </c>
      <c r="AW216" s="12" t="s">
        <v>37</v>
      </c>
      <c r="AX216" s="12" t="s">
        <v>76</v>
      </c>
      <c r="AY216" s="145" t="s">
        <v>126</v>
      </c>
    </row>
    <row r="217" spans="2:65" s="13" customFormat="1">
      <c r="B217" s="150"/>
      <c r="D217" s="144" t="s">
        <v>137</v>
      </c>
      <c r="E217" s="151" t="s">
        <v>19</v>
      </c>
      <c r="F217" s="152" t="s">
        <v>277</v>
      </c>
      <c r="H217" s="153">
        <v>657</v>
      </c>
      <c r="I217" s="154"/>
      <c r="L217" s="150"/>
      <c r="M217" s="155"/>
      <c r="T217" s="156"/>
      <c r="AT217" s="151" t="s">
        <v>137</v>
      </c>
      <c r="AU217" s="151" t="s">
        <v>86</v>
      </c>
      <c r="AV217" s="13" t="s">
        <v>86</v>
      </c>
      <c r="AW217" s="13" t="s">
        <v>37</v>
      </c>
      <c r="AX217" s="13" t="s">
        <v>76</v>
      </c>
      <c r="AY217" s="151" t="s">
        <v>126</v>
      </c>
    </row>
    <row r="218" spans="2:65" s="14" customFormat="1">
      <c r="B218" s="157"/>
      <c r="D218" s="144" t="s">
        <v>137</v>
      </c>
      <c r="E218" s="158" t="s">
        <v>19</v>
      </c>
      <c r="F218" s="159" t="s">
        <v>148</v>
      </c>
      <c r="H218" s="160">
        <v>1277</v>
      </c>
      <c r="I218" s="161"/>
      <c r="L218" s="157"/>
      <c r="M218" s="162"/>
      <c r="T218" s="163"/>
      <c r="AT218" s="158" t="s">
        <v>137</v>
      </c>
      <c r="AU218" s="158" t="s">
        <v>86</v>
      </c>
      <c r="AV218" s="14" t="s">
        <v>133</v>
      </c>
      <c r="AW218" s="14" t="s">
        <v>37</v>
      </c>
      <c r="AX218" s="14" t="s">
        <v>84</v>
      </c>
      <c r="AY218" s="158" t="s">
        <v>126</v>
      </c>
    </row>
    <row r="219" spans="2:65" s="1" customFormat="1" ht="16.5" customHeight="1">
      <c r="B219" s="31"/>
      <c r="C219" s="126" t="s">
        <v>7</v>
      </c>
      <c r="D219" s="126" t="s">
        <v>128</v>
      </c>
      <c r="E219" s="127" t="s">
        <v>278</v>
      </c>
      <c r="F219" s="128" t="s">
        <v>279</v>
      </c>
      <c r="G219" s="129" t="s">
        <v>280</v>
      </c>
      <c r="H219" s="130">
        <v>351.8</v>
      </c>
      <c r="I219" s="131"/>
      <c r="J219" s="132">
        <f>ROUND(I219*H219,2)</f>
        <v>0</v>
      </c>
      <c r="K219" s="128" t="s">
        <v>132</v>
      </c>
      <c r="L219" s="31"/>
      <c r="M219" s="133" t="s">
        <v>19</v>
      </c>
      <c r="N219" s="134" t="s">
        <v>47</v>
      </c>
      <c r="P219" s="135">
        <f>O219*H219</f>
        <v>0</v>
      </c>
      <c r="Q219" s="135">
        <v>0</v>
      </c>
      <c r="R219" s="135">
        <f>Q219*H219</f>
        <v>0</v>
      </c>
      <c r="S219" s="135">
        <v>0</v>
      </c>
      <c r="T219" s="136">
        <f>S219*H219</f>
        <v>0</v>
      </c>
      <c r="AR219" s="137" t="s">
        <v>133</v>
      </c>
      <c r="AT219" s="137" t="s">
        <v>128</v>
      </c>
      <c r="AU219" s="137" t="s">
        <v>86</v>
      </c>
      <c r="AY219" s="16" t="s">
        <v>126</v>
      </c>
      <c r="BE219" s="138">
        <f>IF(N219="základní",J219,0)</f>
        <v>0</v>
      </c>
      <c r="BF219" s="138">
        <f>IF(N219="snížená",J219,0)</f>
        <v>0</v>
      </c>
      <c r="BG219" s="138">
        <f>IF(N219="zákl. přenesená",J219,0)</f>
        <v>0</v>
      </c>
      <c r="BH219" s="138">
        <f>IF(N219="sníž. přenesená",J219,0)</f>
        <v>0</v>
      </c>
      <c r="BI219" s="138">
        <f>IF(N219="nulová",J219,0)</f>
        <v>0</v>
      </c>
      <c r="BJ219" s="16" t="s">
        <v>84</v>
      </c>
      <c r="BK219" s="138">
        <f>ROUND(I219*H219,2)</f>
        <v>0</v>
      </c>
      <c r="BL219" s="16" t="s">
        <v>133</v>
      </c>
      <c r="BM219" s="137" t="s">
        <v>281</v>
      </c>
    </row>
    <row r="220" spans="2:65" s="1" customFormat="1">
      <c r="B220" s="31"/>
      <c r="D220" s="139" t="s">
        <v>135</v>
      </c>
      <c r="F220" s="140" t="s">
        <v>282</v>
      </c>
      <c r="I220" s="141"/>
      <c r="L220" s="31"/>
      <c r="M220" s="142"/>
      <c r="T220" s="52"/>
      <c r="AT220" s="16" t="s">
        <v>135</v>
      </c>
      <c r="AU220" s="16" t="s">
        <v>86</v>
      </c>
    </row>
    <row r="221" spans="2:65" s="12" customFormat="1">
      <c r="B221" s="143"/>
      <c r="D221" s="144" t="s">
        <v>137</v>
      </c>
      <c r="E221" s="145" t="s">
        <v>19</v>
      </c>
      <c r="F221" s="146" t="s">
        <v>283</v>
      </c>
      <c r="H221" s="145" t="s">
        <v>19</v>
      </c>
      <c r="I221" s="147"/>
      <c r="L221" s="143"/>
      <c r="M221" s="148"/>
      <c r="T221" s="149"/>
      <c r="AT221" s="145" t="s">
        <v>137</v>
      </c>
      <c r="AU221" s="145" t="s">
        <v>86</v>
      </c>
      <c r="AV221" s="12" t="s">
        <v>84</v>
      </c>
      <c r="AW221" s="12" t="s">
        <v>37</v>
      </c>
      <c r="AX221" s="12" t="s">
        <v>76</v>
      </c>
      <c r="AY221" s="145" t="s">
        <v>126</v>
      </c>
    </row>
    <row r="222" spans="2:65" s="13" customFormat="1">
      <c r="B222" s="150"/>
      <c r="D222" s="144" t="s">
        <v>137</v>
      </c>
      <c r="E222" s="151" t="s">
        <v>19</v>
      </c>
      <c r="F222" s="152" t="s">
        <v>284</v>
      </c>
      <c r="H222" s="153">
        <v>351.8</v>
      </c>
      <c r="I222" s="154"/>
      <c r="L222" s="150"/>
      <c r="M222" s="155"/>
      <c r="T222" s="156"/>
      <c r="AT222" s="151" t="s">
        <v>137</v>
      </c>
      <c r="AU222" s="151" t="s">
        <v>86</v>
      </c>
      <c r="AV222" s="13" t="s">
        <v>86</v>
      </c>
      <c r="AW222" s="13" t="s">
        <v>37</v>
      </c>
      <c r="AX222" s="13" t="s">
        <v>84</v>
      </c>
      <c r="AY222" s="151" t="s">
        <v>126</v>
      </c>
    </row>
    <row r="223" spans="2:65" s="1" customFormat="1" ht="16.5" customHeight="1">
      <c r="B223" s="31"/>
      <c r="C223" s="126" t="s">
        <v>285</v>
      </c>
      <c r="D223" s="126" t="s">
        <v>128</v>
      </c>
      <c r="E223" s="127" t="s">
        <v>286</v>
      </c>
      <c r="F223" s="128" t="s">
        <v>287</v>
      </c>
      <c r="G223" s="129" t="s">
        <v>280</v>
      </c>
      <c r="H223" s="130">
        <v>2.41</v>
      </c>
      <c r="I223" s="131"/>
      <c r="J223" s="132">
        <f>ROUND(I223*H223,2)</f>
        <v>0</v>
      </c>
      <c r="K223" s="128" t="s">
        <v>132</v>
      </c>
      <c r="L223" s="31"/>
      <c r="M223" s="133" t="s">
        <v>19</v>
      </c>
      <c r="N223" s="134" t="s">
        <v>47</v>
      </c>
      <c r="P223" s="135">
        <f>O223*H223</f>
        <v>0</v>
      </c>
      <c r="Q223" s="135">
        <v>0</v>
      </c>
      <c r="R223" s="135">
        <f>Q223*H223</f>
        <v>0</v>
      </c>
      <c r="S223" s="135">
        <v>0</v>
      </c>
      <c r="T223" s="136">
        <f>S223*H223</f>
        <v>0</v>
      </c>
      <c r="AR223" s="137" t="s">
        <v>133</v>
      </c>
      <c r="AT223" s="137" t="s">
        <v>128</v>
      </c>
      <c r="AU223" s="137" t="s">
        <v>86</v>
      </c>
      <c r="AY223" s="16" t="s">
        <v>126</v>
      </c>
      <c r="BE223" s="138">
        <f>IF(N223="základní",J223,0)</f>
        <v>0</v>
      </c>
      <c r="BF223" s="138">
        <f>IF(N223="snížená",J223,0)</f>
        <v>0</v>
      </c>
      <c r="BG223" s="138">
        <f>IF(N223="zákl. přenesená",J223,0)</f>
        <v>0</v>
      </c>
      <c r="BH223" s="138">
        <f>IF(N223="sníž. přenesená",J223,0)</f>
        <v>0</v>
      </c>
      <c r="BI223" s="138">
        <f>IF(N223="nulová",J223,0)</f>
        <v>0</v>
      </c>
      <c r="BJ223" s="16" t="s">
        <v>84</v>
      </c>
      <c r="BK223" s="138">
        <f>ROUND(I223*H223,2)</f>
        <v>0</v>
      </c>
      <c r="BL223" s="16" t="s">
        <v>133</v>
      </c>
      <c r="BM223" s="137" t="s">
        <v>288</v>
      </c>
    </row>
    <row r="224" spans="2:65" s="1" customFormat="1">
      <c r="B224" s="31"/>
      <c r="D224" s="139" t="s">
        <v>135</v>
      </c>
      <c r="F224" s="140" t="s">
        <v>289</v>
      </c>
      <c r="I224" s="141"/>
      <c r="L224" s="31"/>
      <c r="M224" s="142"/>
      <c r="T224" s="52"/>
      <c r="AT224" s="16" t="s">
        <v>135</v>
      </c>
      <c r="AU224" s="16" t="s">
        <v>86</v>
      </c>
    </row>
    <row r="225" spans="2:65" s="12" customFormat="1">
      <c r="B225" s="143"/>
      <c r="D225" s="144" t="s">
        <v>137</v>
      </c>
      <c r="E225" s="145" t="s">
        <v>19</v>
      </c>
      <c r="F225" s="146" t="s">
        <v>267</v>
      </c>
      <c r="H225" s="145" t="s">
        <v>19</v>
      </c>
      <c r="I225" s="147"/>
      <c r="L225" s="143"/>
      <c r="M225" s="148"/>
      <c r="T225" s="149"/>
      <c r="AT225" s="145" t="s">
        <v>137</v>
      </c>
      <c r="AU225" s="145" t="s">
        <v>86</v>
      </c>
      <c r="AV225" s="12" t="s">
        <v>84</v>
      </c>
      <c r="AW225" s="12" t="s">
        <v>37</v>
      </c>
      <c r="AX225" s="12" t="s">
        <v>76</v>
      </c>
      <c r="AY225" s="145" t="s">
        <v>126</v>
      </c>
    </row>
    <row r="226" spans="2:65" s="12" customFormat="1">
      <c r="B226" s="143"/>
      <c r="D226" s="144" t="s">
        <v>137</v>
      </c>
      <c r="E226" s="145" t="s">
        <v>19</v>
      </c>
      <c r="F226" s="146" t="s">
        <v>290</v>
      </c>
      <c r="H226" s="145" t="s">
        <v>19</v>
      </c>
      <c r="I226" s="147"/>
      <c r="L226" s="143"/>
      <c r="M226" s="148"/>
      <c r="T226" s="149"/>
      <c r="AT226" s="145" t="s">
        <v>137</v>
      </c>
      <c r="AU226" s="145" t="s">
        <v>86</v>
      </c>
      <c r="AV226" s="12" t="s">
        <v>84</v>
      </c>
      <c r="AW226" s="12" t="s">
        <v>37</v>
      </c>
      <c r="AX226" s="12" t="s">
        <v>76</v>
      </c>
      <c r="AY226" s="145" t="s">
        <v>126</v>
      </c>
    </row>
    <row r="227" spans="2:65" s="13" customFormat="1">
      <c r="B227" s="150"/>
      <c r="D227" s="144" t="s">
        <v>137</v>
      </c>
      <c r="E227" s="151" t="s">
        <v>19</v>
      </c>
      <c r="F227" s="152" t="s">
        <v>291</v>
      </c>
      <c r="H227" s="153">
        <v>1.05</v>
      </c>
      <c r="I227" s="154"/>
      <c r="L227" s="150"/>
      <c r="M227" s="155"/>
      <c r="T227" s="156"/>
      <c r="AT227" s="151" t="s">
        <v>137</v>
      </c>
      <c r="AU227" s="151" t="s">
        <v>86</v>
      </c>
      <c r="AV227" s="13" t="s">
        <v>86</v>
      </c>
      <c r="AW227" s="13" t="s">
        <v>37</v>
      </c>
      <c r="AX227" s="13" t="s">
        <v>76</v>
      </c>
      <c r="AY227" s="151" t="s">
        <v>126</v>
      </c>
    </row>
    <row r="228" spans="2:65" s="12" customFormat="1">
      <c r="B228" s="143"/>
      <c r="D228" s="144" t="s">
        <v>137</v>
      </c>
      <c r="E228" s="145" t="s">
        <v>19</v>
      </c>
      <c r="F228" s="146" t="s">
        <v>212</v>
      </c>
      <c r="H228" s="145" t="s">
        <v>19</v>
      </c>
      <c r="I228" s="147"/>
      <c r="L228" s="143"/>
      <c r="M228" s="148"/>
      <c r="T228" s="149"/>
      <c r="AT228" s="145" t="s">
        <v>137</v>
      </c>
      <c r="AU228" s="145" t="s">
        <v>86</v>
      </c>
      <c r="AV228" s="12" t="s">
        <v>84</v>
      </c>
      <c r="AW228" s="12" t="s">
        <v>37</v>
      </c>
      <c r="AX228" s="12" t="s">
        <v>76</v>
      </c>
      <c r="AY228" s="145" t="s">
        <v>126</v>
      </c>
    </row>
    <row r="229" spans="2:65" s="12" customFormat="1">
      <c r="B229" s="143"/>
      <c r="D229" s="144" t="s">
        <v>137</v>
      </c>
      <c r="E229" s="145" t="s">
        <v>19</v>
      </c>
      <c r="F229" s="146" t="s">
        <v>290</v>
      </c>
      <c r="H229" s="145" t="s">
        <v>19</v>
      </c>
      <c r="I229" s="147"/>
      <c r="L229" s="143"/>
      <c r="M229" s="148"/>
      <c r="T229" s="149"/>
      <c r="AT229" s="145" t="s">
        <v>137</v>
      </c>
      <c r="AU229" s="145" t="s">
        <v>86</v>
      </c>
      <c r="AV229" s="12" t="s">
        <v>84</v>
      </c>
      <c r="AW229" s="12" t="s">
        <v>37</v>
      </c>
      <c r="AX229" s="12" t="s">
        <v>76</v>
      </c>
      <c r="AY229" s="145" t="s">
        <v>126</v>
      </c>
    </row>
    <row r="230" spans="2:65" s="13" customFormat="1">
      <c r="B230" s="150"/>
      <c r="D230" s="144" t="s">
        <v>137</v>
      </c>
      <c r="E230" s="151" t="s">
        <v>19</v>
      </c>
      <c r="F230" s="152" t="s">
        <v>292</v>
      </c>
      <c r="H230" s="153">
        <v>1.36</v>
      </c>
      <c r="I230" s="154"/>
      <c r="L230" s="150"/>
      <c r="M230" s="155"/>
      <c r="T230" s="156"/>
      <c r="AT230" s="151" t="s">
        <v>137</v>
      </c>
      <c r="AU230" s="151" t="s">
        <v>86</v>
      </c>
      <c r="AV230" s="13" t="s">
        <v>86</v>
      </c>
      <c r="AW230" s="13" t="s">
        <v>37</v>
      </c>
      <c r="AX230" s="13" t="s">
        <v>76</v>
      </c>
      <c r="AY230" s="151" t="s">
        <v>126</v>
      </c>
    </row>
    <row r="231" spans="2:65" s="14" customFormat="1">
      <c r="B231" s="157"/>
      <c r="D231" s="144" t="s">
        <v>137</v>
      </c>
      <c r="E231" s="158" t="s">
        <v>19</v>
      </c>
      <c r="F231" s="159" t="s">
        <v>148</v>
      </c>
      <c r="H231" s="160">
        <v>2.41</v>
      </c>
      <c r="I231" s="161"/>
      <c r="L231" s="157"/>
      <c r="M231" s="162"/>
      <c r="T231" s="163"/>
      <c r="AT231" s="158" t="s">
        <v>137</v>
      </c>
      <c r="AU231" s="158" t="s">
        <v>86</v>
      </c>
      <c r="AV231" s="14" t="s">
        <v>133</v>
      </c>
      <c r="AW231" s="14" t="s">
        <v>37</v>
      </c>
      <c r="AX231" s="14" t="s">
        <v>84</v>
      </c>
      <c r="AY231" s="158" t="s">
        <v>126</v>
      </c>
    </row>
    <row r="232" spans="2:65" s="1" customFormat="1" ht="21.75" customHeight="1">
      <c r="B232" s="31"/>
      <c r="C232" s="126" t="s">
        <v>293</v>
      </c>
      <c r="D232" s="126" t="s">
        <v>128</v>
      </c>
      <c r="E232" s="127" t="s">
        <v>294</v>
      </c>
      <c r="F232" s="128" t="s">
        <v>295</v>
      </c>
      <c r="G232" s="129" t="s">
        <v>280</v>
      </c>
      <c r="H232" s="130">
        <v>320.35000000000002</v>
      </c>
      <c r="I232" s="131"/>
      <c r="J232" s="132">
        <f>ROUND(I232*H232,2)</f>
        <v>0</v>
      </c>
      <c r="K232" s="128" t="s">
        <v>132</v>
      </c>
      <c r="L232" s="31"/>
      <c r="M232" s="133" t="s">
        <v>19</v>
      </c>
      <c r="N232" s="134" t="s">
        <v>47</v>
      </c>
      <c r="P232" s="135">
        <f>O232*H232</f>
        <v>0</v>
      </c>
      <c r="Q232" s="135">
        <v>0</v>
      </c>
      <c r="R232" s="135">
        <f>Q232*H232</f>
        <v>0</v>
      </c>
      <c r="S232" s="135">
        <v>0</v>
      </c>
      <c r="T232" s="136">
        <f>S232*H232</f>
        <v>0</v>
      </c>
      <c r="AR232" s="137" t="s">
        <v>133</v>
      </c>
      <c r="AT232" s="137" t="s">
        <v>128</v>
      </c>
      <c r="AU232" s="137" t="s">
        <v>86</v>
      </c>
      <c r="AY232" s="16" t="s">
        <v>126</v>
      </c>
      <c r="BE232" s="138">
        <f>IF(N232="základní",J232,0)</f>
        <v>0</v>
      </c>
      <c r="BF232" s="138">
        <f>IF(N232="snížená",J232,0)</f>
        <v>0</v>
      </c>
      <c r="BG232" s="138">
        <f>IF(N232="zákl. přenesená",J232,0)</f>
        <v>0</v>
      </c>
      <c r="BH232" s="138">
        <f>IF(N232="sníž. přenesená",J232,0)</f>
        <v>0</v>
      </c>
      <c r="BI232" s="138">
        <f>IF(N232="nulová",J232,0)</f>
        <v>0</v>
      </c>
      <c r="BJ232" s="16" t="s">
        <v>84</v>
      </c>
      <c r="BK232" s="138">
        <f>ROUND(I232*H232,2)</f>
        <v>0</v>
      </c>
      <c r="BL232" s="16" t="s">
        <v>133</v>
      </c>
      <c r="BM232" s="137" t="s">
        <v>296</v>
      </c>
    </row>
    <row r="233" spans="2:65" s="1" customFormat="1">
      <c r="B233" s="31"/>
      <c r="D233" s="139" t="s">
        <v>135</v>
      </c>
      <c r="F233" s="140" t="s">
        <v>297</v>
      </c>
      <c r="I233" s="141"/>
      <c r="L233" s="31"/>
      <c r="M233" s="142"/>
      <c r="T233" s="52"/>
      <c r="AT233" s="16" t="s">
        <v>135</v>
      </c>
      <c r="AU233" s="16" t="s">
        <v>86</v>
      </c>
    </row>
    <row r="234" spans="2:65" s="12" customFormat="1">
      <c r="B234" s="143"/>
      <c r="D234" s="144" t="s">
        <v>137</v>
      </c>
      <c r="E234" s="145" t="s">
        <v>19</v>
      </c>
      <c r="F234" s="146" t="s">
        <v>276</v>
      </c>
      <c r="H234" s="145" t="s">
        <v>19</v>
      </c>
      <c r="I234" s="147"/>
      <c r="L234" s="143"/>
      <c r="M234" s="148"/>
      <c r="T234" s="149"/>
      <c r="AT234" s="145" t="s">
        <v>137</v>
      </c>
      <c r="AU234" s="145" t="s">
        <v>86</v>
      </c>
      <c r="AV234" s="12" t="s">
        <v>84</v>
      </c>
      <c r="AW234" s="12" t="s">
        <v>37</v>
      </c>
      <c r="AX234" s="12" t="s">
        <v>76</v>
      </c>
      <c r="AY234" s="145" t="s">
        <v>126</v>
      </c>
    </row>
    <row r="235" spans="2:65" s="12" customFormat="1">
      <c r="B235" s="143"/>
      <c r="D235" s="144" t="s">
        <v>137</v>
      </c>
      <c r="E235" s="145" t="s">
        <v>19</v>
      </c>
      <c r="F235" s="146" t="s">
        <v>290</v>
      </c>
      <c r="H235" s="145" t="s">
        <v>19</v>
      </c>
      <c r="I235" s="147"/>
      <c r="L235" s="143"/>
      <c r="M235" s="148"/>
      <c r="T235" s="149"/>
      <c r="AT235" s="145" t="s">
        <v>137</v>
      </c>
      <c r="AU235" s="145" t="s">
        <v>86</v>
      </c>
      <c r="AV235" s="12" t="s">
        <v>84</v>
      </c>
      <c r="AW235" s="12" t="s">
        <v>37</v>
      </c>
      <c r="AX235" s="12" t="s">
        <v>76</v>
      </c>
      <c r="AY235" s="145" t="s">
        <v>126</v>
      </c>
    </row>
    <row r="236" spans="2:65" s="13" customFormat="1">
      <c r="B236" s="150"/>
      <c r="D236" s="144" t="s">
        <v>137</v>
      </c>
      <c r="E236" s="151" t="s">
        <v>19</v>
      </c>
      <c r="F236" s="152" t="s">
        <v>298</v>
      </c>
      <c r="H236" s="153">
        <v>32.85</v>
      </c>
      <c r="I236" s="154"/>
      <c r="L236" s="150"/>
      <c r="M236" s="155"/>
      <c r="T236" s="156"/>
      <c r="AT236" s="151" t="s">
        <v>137</v>
      </c>
      <c r="AU236" s="151" t="s">
        <v>86</v>
      </c>
      <c r="AV236" s="13" t="s">
        <v>86</v>
      </c>
      <c r="AW236" s="13" t="s">
        <v>37</v>
      </c>
      <c r="AX236" s="13" t="s">
        <v>76</v>
      </c>
      <c r="AY236" s="151" t="s">
        <v>126</v>
      </c>
    </row>
    <row r="237" spans="2:65" s="12" customFormat="1">
      <c r="B237" s="143"/>
      <c r="D237" s="144" t="s">
        <v>137</v>
      </c>
      <c r="E237" s="145" t="s">
        <v>19</v>
      </c>
      <c r="F237" s="146" t="s">
        <v>299</v>
      </c>
      <c r="H237" s="145" t="s">
        <v>19</v>
      </c>
      <c r="I237" s="147"/>
      <c r="L237" s="143"/>
      <c r="M237" s="148"/>
      <c r="T237" s="149"/>
      <c r="AT237" s="145" t="s">
        <v>137</v>
      </c>
      <c r="AU237" s="145" t="s">
        <v>86</v>
      </c>
      <c r="AV237" s="12" t="s">
        <v>84</v>
      </c>
      <c r="AW237" s="12" t="s">
        <v>37</v>
      </c>
      <c r="AX237" s="12" t="s">
        <v>76</v>
      </c>
      <c r="AY237" s="145" t="s">
        <v>126</v>
      </c>
    </row>
    <row r="238" spans="2:65" s="12" customFormat="1">
      <c r="B238" s="143"/>
      <c r="D238" s="144" t="s">
        <v>137</v>
      </c>
      <c r="E238" s="145" t="s">
        <v>19</v>
      </c>
      <c r="F238" s="146" t="s">
        <v>300</v>
      </c>
      <c r="H238" s="145" t="s">
        <v>19</v>
      </c>
      <c r="I238" s="147"/>
      <c r="L238" s="143"/>
      <c r="M238" s="148"/>
      <c r="T238" s="149"/>
      <c r="AT238" s="145" t="s">
        <v>137</v>
      </c>
      <c r="AU238" s="145" t="s">
        <v>86</v>
      </c>
      <c r="AV238" s="12" t="s">
        <v>84</v>
      </c>
      <c r="AW238" s="12" t="s">
        <v>37</v>
      </c>
      <c r="AX238" s="12" t="s">
        <v>76</v>
      </c>
      <c r="AY238" s="145" t="s">
        <v>126</v>
      </c>
    </row>
    <row r="239" spans="2:65" s="13" customFormat="1">
      <c r="B239" s="150"/>
      <c r="D239" s="144" t="s">
        <v>137</v>
      </c>
      <c r="E239" s="151" t="s">
        <v>19</v>
      </c>
      <c r="F239" s="152" t="s">
        <v>301</v>
      </c>
      <c r="H239" s="153">
        <v>163</v>
      </c>
      <c r="I239" s="154"/>
      <c r="L239" s="150"/>
      <c r="M239" s="155"/>
      <c r="T239" s="156"/>
      <c r="AT239" s="151" t="s">
        <v>137</v>
      </c>
      <c r="AU239" s="151" t="s">
        <v>86</v>
      </c>
      <c r="AV239" s="13" t="s">
        <v>86</v>
      </c>
      <c r="AW239" s="13" t="s">
        <v>37</v>
      </c>
      <c r="AX239" s="13" t="s">
        <v>76</v>
      </c>
      <c r="AY239" s="151" t="s">
        <v>126</v>
      </c>
    </row>
    <row r="240" spans="2:65" s="12" customFormat="1">
      <c r="B240" s="143"/>
      <c r="D240" s="144" t="s">
        <v>137</v>
      </c>
      <c r="E240" s="145" t="s">
        <v>19</v>
      </c>
      <c r="F240" s="146" t="s">
        <v>302</v>
      </c>
      <c r="H240" s="145" t="s">
        <v>19</v>
      </c>
      <c r="I240" s="147"/>
      <c r="L240" s="143"/>
      <c r="M240" s="148"/>
      <c r="T240" s="149"/>
      <c r="AT240" s="145" t="s">
        <v>137</v>
      </c>
      <c r="AU240" s="145" t="s">
        <v>86</v>
      </c>
      <c r="AV240" s="12" t="s">
        <v>84</v>
      </c>
      <c r="AW240" s="12" t="s">
        <v>37</v>
      </c>
      <c r="AX240" s="12" t="s">
        <v>76</v>
      </c>
      <c r="AY240" s="145" t="s">
        <v>126</v>
      </c>
    </row>
    <row r="241" spans="2:65" s="12" customFormat="1">
      <c r="B241" s="143"/>
      <c r="D241" s="144" t="s">
        <v>137</v>
      </c>
      <c r="E241" s="145" t="s">
        <v>19</v>
      </c>
      <c r="F241" s="146" t="s">
        <v>300</v>
      </c>
      <c r="H241" s="145" t="s">
        <v>19</v>
      </c>
      <c r="I241" s="147"/>
      <c r="L241" s="143"/>
      <c r="M241" s="148"/>
      <c r="T241" s="149"/>
      <c r="AT241" s="145" t="s">
        <v>137</v>
      </c>
      <c r="AU241" s="145" t="s">
        <v>86</v>
      </c>
      <c r="AV241" s="12" t="s">
        <v>84</v>
      </c>
      <c r="AW241" s="12" t="s">
        <v>37</v>
      </c>
      <c r="AX241" s="12" t="s">
        <v>76</v>
      </c>
      <c r="AY241" s="145" t="s">
        <v>126</v>
      </c>
    </row>
    <row r="242" spans="2:65" s="13" customFormat="1">
      <c r="B242" s="150"/>
      <c r="D242" s="144" t="s">
        <v>137</v>
      </c>
      <c r="E242" s="151" t="s">
        <v>19</v>
      </c>
      <c r="F242" s="152" t="s">
        <v>303</v>
      </c>
      <c r="H242" s="153">
        <v>124.5</v>
      </c>
      <c r="I242" s="154"/>
      <c r="L242" s="150"/>
      <c r="M242" s="155"/>
      <c r="T242" s="156"/>
      <c r="AT242" s="151" t="s">
        <v>137</v>
      </c>
      <c r="AU242" s="151" t="s">
        <v>86</v>
      </c>
      <c r="AV242" s="13" t="s">
        <v>86</v>
      </c>
      <c r="AW242" s="13" t="s">
        <v>37</v>
      </c>
      <c r="AX242" s="13" t="s">
        <v>76</v>
      </c>
      <c r="AY242" s="151" t="s">
        <v>126</v>
      </c>
    </row>
    <row r="243" spans="2:65" s="14" customFormat="1">
      <c r="B243" s="157"/>
      <c r="D243" s="144" t="s">
        <v>137</v>
      </c>
      <c r="E243" s="158" t="s">
        <v>19</v>
      </c>
      <c r="F243" s="159" t="s">
        <v>148</v>
      </c>
      <c r="H243" s="160">
        <v>320.35000000000002</v>
      </c>
      <c r="I243" s="161"/>
      <c r="L243" s="157"/>
      <c r="M243" s="162"/>
      <c r="T243" s="163"/>
      <c r="AT243" s="158" t="s">
        <v>137</v>
      </c>
      <c r="AU243" s="158" t="s">
        <v>86</v>
      </c>
      <c r="AV243" s="14" t="s">
        <v>133</v>
      </c>
      <c r="AW243" s="14" t="s">
        <v>37</v>
      </c>
      <c r="AX243" s="14" t="s">
        <v>84</v>
      </c>
      <c r="AY243" s="158" t="s">
        <v>126</v>
      </c>
    </row>
    <row r="244" spans="2:65" s="1" customFormat="1" ht="21.75" customHeight="1">
      <c r="B244" s="31"/>
      <c r="C244" s="126" t="s">
        <v>304</v>
      </c>
      <c r="D244" s="126" t="s">
        <v>128</v>
      </c>
      <c r="E244" s="127" t="s">
        <v>305</v>
      </c>
      <c r="F244" s="128" t="s">
        <v>306</v>
      </c>
      <c r="G244" s="129" t="s">
        <v>280</v>
      </c>
      <c r="H244" s="130">
        <v>510.5</v>
      </c>
      <c r="I244" s="131"/>
      <c r="J244" s="132">
        <f>ROUND(I244*H244,2)</f>
        <v>0</v>
      </c>
      <c r="K244" s="128" t="s">
        <v>132</v>
      </c>
      <c r="L244" s="31"/>
      <c r="M244" s="133" t="s">
        <v>19</v>
      </c>
      <c r="N244" s="134" t="s">
        <v>47</v>
      </c>
      <c r="P244" s="135">
        <f>O244*H244</f>
        <v>0</v>
      </c>
      <c r="Q244" s="135">
        <v>0</v>
      </c>
      <c r="R244" s="135">
        <f>Q244*H244</f>
        <v>0</v>
      </c>
      <c r="S244" s="135">
        <v>0</v>
      </c>
      <c r="T244" s="136">
        <f>S244*H244</f>
        <v>0</v>
      </c>
      <c r="AR244" s="137" t="s">
        <v>133</v>
      </c>
      <c r="AT244" s="137" t="s">
        <v>128</v>
      </c>
      <c r="AU244" s="137" t="s">
        <v>86</v>
      </c>
      <c r="AY244" s="16" t="s">
        <v>126</v>
      </c>
      <c r="BE244" s="138">
        <f>IF(N244="základní",J244,0)</f>
        <v>0</v>
      </c>
      <c r="BF244" s="138">
        <f>IF(N244="snížená",J244,0)</f>
        <v>0</v>
      </c>
      <c r="BG244" s="138">
        <f>IF(N244="zákl. přenesená",J244,0)</f>
        <v>0</v>
      </c>
      <c r="BH244" s="138">
        <f>IF(N244="sníž. přenesená",J244,0)</f>
        <v>0</v>
      </c>
      <c r="BI244" s="138">
        <f>IF(N244="nulová",J244,0)</f>
        <v>0</v>
      </c>
      <c r="BJ244" s="16" t="s">
        <v>84</v>
      </c>
      <c r="BK244" s="138">
        <f>ROUND(I244*H244,2)</f>
        <v>0</v>
      </c>
      <c r="BL244" s="16" t="s">
        <v>133</v>
      </c>
      <c r="BM244" s="137" t="s">
        <v>307</v>
      </c>
    </row>
    <row r="245" spans="2:65" s="1" customFormat="1">
      <c r="B245" s="31"/>
      <c r="D245" s="139" t="s">
        <v>135</v>
      </c>
      <c r="F245" s="140" t="s">
        <v>308</v>
      </c>
      <c r="I245" s="141"/>
      <c r="L245" s="31"/>
      <c r="M245" s="142"/>
      <c r="T245" s="52"/>
      <c r="AT245" s="16" t="s">
        <v>135</v>
      </c>
      <c r="AU245" s="16" t="s">
        <v>86</v>
      </c>
    </row>
    <row r="246" spans="2:65" s="12" customFormat="1">
      <c r="B246" s="143"/>
      <c r="D246" s="144" t="s">
        <v>137</v>
      </c>
      <c r="E246" s="145" t="s">
        <v>19</v>
      </c>
      <c r="F246" s="146" t="s">
        <v>299</v>
      </c>
      <c r="H246" s="145" t="s">
        <v>19</v>
      </c>
      <c r="I246" s="147"/>
      <c r="L246" s="143"/>
      <c r="M246" s="148"/>
      <c r="T246" s="149"/>
      <c r="AT246" s="145" t="s">
        <v>137</v>
      </c>
      <c r="AU246" s="145" t="s">
        <v>86</v>
      </c>
      <c r="AV246" s="12" t="s">
        <v>84</v>
      </c>
      <c r="AW246" s="12" t="s">
        <v>37</v>
      </c>
      <c r="AX246" s="12" t="s">
        <v>76</v>
      </c>
      <c r="AY246" s="145" t="s">
        <v>126</v>
      </c>
    </row>
    <row r="247" spans="2:65" s="12" customFormat="1">
      <c r="B247" s="143"/>
      <c r="D247" s="144" t="s">
        <v>137</v>
      </c>
      <c r="E247" s="145" t="s">
        <v>19</v>
      </c>
      <c r="F247" s="146" t="s">
        <v>300</v>
      </c>
      <c r="H247" s="145" t="s">
        <v>19</v>
      </c>
      <c r="I247" s="147"/>
      <c r="L247" s="143"/>
      <c r="M247" s="148"/>
      <c r="T247" s="149"/>
      <c r="AT247" s="145" t="s">
        <v>137</v>
      </c>
      <c r="AU247" s="145" t="s">
        <v>86</v>
      </c>
      <c r="AV247" s="12" t="s">
        <v>84</v>
      </c>
      <c r="AW247" s="12" t="s">
        <v>37</v>
      </c>
      <c r="AX247" s="12" t="s">
        <v>76</v>
      </c>
      <c r="AY247" s="145" t="s">
        <v>126</v>
      </c>
    </row>
    <row r="248" spans="2:65" s="13" customFormat="1">
      <c r="B248" s="150"/>
      <c r="D248" s="144" t="s">
        <v>137</v>
      </c>
      <c r="E248" s="151" t="s">
        <v>19</v>
      </c>
      <c r="F248" s="152" t="s">
        <v>309</v>
      </c>
      <c r="H248" s="153">
        <v>510.5</v>
      </c>
      <c r="I248" s="154"/>
      <c r="L248" s="150"/>
      <c r="M248" s="155"/>
      <c r="T248" s="156"/>
      <c r="AT248" s="151" t="s">
        <v>137</v>
      </c>
      <c r="AU248" s="151" t="s">
        <v>86</v>
      </c>
      <c r="AV248" s="13" t="s">
        <v>86</v>
      </c>
      <c r="AW248" s="13" t="s">
        <v>37</v>
      </c>
      <c r="AX248" s="13" t="s">
        <v>84</v>
      </c>
      <c r="AY248" s="151" t="s">
        <v>126</v>
      </c>
    </row>
    <row r="249" spans="2:65" s="1" customFormat="1" ht="24.2" customHeight="1">
      <c r="B249" s="31"/>
      <c r="C249" s="126" t="s">
        <v>310</v>
      </c>
      <c r="D249" s="126" t="s">
        <v>128</v>
      </c>
      <c r="E249" s="127" t="s">
        <v>311</v>
      </c>
      <c r="F249" s="128" t="s">
        <v>312</v>
      </c>
      <c r="G249" s="129" t="s">
        <v>280</v>
      </c>
      <c r="H249" s="130">
        <v>351.8</v>
      </c>
      <c r="I249" s="131"/>
      <c r="J249" s="132">
        <f>ROUND(I249*H249,2)</f>
        <v>0</v>
      </c>
      <c r="K249" s="128" t="s">
        <v>132</v>
      </c>
      <c r="L249" s="31"/>
      <c r="M249" s="133" t="s">
        <v>19</v>
      </c>
      <c r="N249" s="134" t="s">
        <v>47</v>
      </c>
      <c r="P249" s="135">
        <f>O249*H249</f>
        <v>0</v>
      </c>
      <c r="Q249" s="135">
        <v>0</v>
      </c>
      <c r="R249" s="135">
        <f>Q249*H249</f>
        <v>0</v>
      </c>
      <c r="S249" s="135">
        <v>0</v>
      </c>
      <c r="T249" s="136">
        <f>S249*H249</f>
        <v>0</v>
      </c>
      <c r="AR249" s="137" t="s">
        <v>133</v>
      </c>
      <c r="AT249" s="137" t="s">
        <v>128</v>
      </c>
      <c r="AU249" s="137" t="s">
        <v>86</v>
      </c>
      <c r="AY249" s="16" t="s">
        <v>126</v>
      </c>
      <c r="BE249" s="138">
        <f>IF(N249="základní",J249,0)</f>
        <v>0</v>
      </c>
      <c r="BF249" s="138">
        <f>IF(N249="snížená",J249,0)</f>
        <v>0</v>
      </c>
      <c r="BG249" s="138">
        <f>IF(N249="zákl. přenesená",J249,0)</f>
        <v>0</v>
      </c>
      <c r="BH249" s="138">
        <f>IF(N249="sníž. přenesená",J249,0)</f>
        <v>0</v>
      </c>
      <c r="BI249" s="138">
        <f>IF(N249="nulová",J249,0)</f>
        <v>0</v>
      </c>
      <c r="BJ249" s="16" t="s">
        <v>84</v>
      </c>
      <c r="BK249" s="138">
        <f>ROUND(I249*H249,2)</f>
        <v>0</v>
      </c>
      <c r="BL249" s="16" t="s">
        <v>133</v>
      </c>
      <c r="BM249" s="137" t="s">
        <v>313</v>
      </c>
    </row>
    <row r="250" spans="2:65" s="1" customFormat="1">
      <c r="B250" s="31"/>
      <c r="D250" s="139" t="s">
        <v>135</v>
      </c>
      <c r="F250" s="140" t="s">
        <v>314</v>
      </c>
      <c r="I250" s="141"/>
      <c r="L250" s="31"/>
      <c r="M250" s="142"/>
      <c r="T250" s="52"/>
      <c r="AT250" s="16" t="s">
        <v>135</v>
      </c>
      <c r="AU250" s="16" t="s">
        <v>86</v>
      </c>
    </row>
    <row r="251" spans="2:65" s="12" customFormat="1">
      <c r="B251" s="143"/>
      <c r="D251" s="144" t="s">
        <v>137</v>
      </c>
      <c r="E251" s="145" t="s">
        <v>19</v>
      </c>
      <c r="F251" s="146" t="s">
        <v>283</v>
      </c>
      <c r="H251" s="145" t="s">
        <v>19</v>
      </c>
      <c r="I251" s="147"/>
      <c r="L251" s="143"/>
      <c r="M251" s="148"/>
      <c r="T251" s="149"/>
      <c r="AT251" s="145" t="s">
        <v>137</v>
      </c>
      <c r="AU251" s="145" t="s">
        <v>86</v>
      </c>
      <c r="AV251" s="12" t="s">
        <v>84</v>
      </c>
      <c r="AW251" s="12" t="s">
        <v>37</v>
      </c>
      <c r="AX251" s="12" t="s">
        <v>76</v>
      </c>
      <c r="AY251" s="145" t="s">
        <v>126</v>
      </c>
    </row>
    <row r="252" spans="2:65" s="13" customFormat="1">
      <c r="B252" s="150"/>
      <c r="D252" s="144" t="s">
        <v>137</v>
      </c>
      <c r="E252" s="151" t="s">
        <v>19</v>
      </c>
      <c r="F252" s="152" t="s">
        <v>284</v>
      </c>
      <c r="H252" s="153">
        <v>351.8</v>
      </c>
      <c r="I252" s="154"/>
      <c r="L252" s="150"/>
      <c r="M252" s="155"/>
      <c r="T252" s="156"/>
      <c r="AT252" s="151" t="s">
        <v>137</v>
      </c>
      <c r="AU252" s="151" t="s">
        <v>86</v>
      </c>
      <c r="AV252" s="13" t="s">
        <v>86</v>
      </c>
      <c r="AW252" s="13" t="s">
        <v>37</v>
      </c>
      <c r="AX252" s="13" t="s">
        <v>84</v>
      </c>
      <c r="AY252" s="151" t="s">
        <v>126</v>
      </c>
    </row>
    <row r="253" spans="2:65" s="1" customFormat="1" ht="24.2" customHeight="1">
      <c r="B253" s="31"/>
      <c r="C253" s="126" t="s">
        <v>315</v>
      </c>
      <c r="D253" s="126" t="s">
        <v>128</v>
      </c>
      <c r="E253" s="127" t="s">
        <v>316</v>
      </c>
      <c r="F253" s="128" t="s">
        <v>317</v>
      </c>
      <c r="G253" s="129" t="s">
        <v>280</v>
      </c>
      <c r="H253" s="130">
        <v>12</v>
      </c>
      <c r="I253" s="131"/>
      <c r="J253" s="132">
        <f>ROUND(I253*H253,2)</f>
        <v>0</v>
      </c>
      <c r="K253" s="128" t="s">
        <v>132</v>
      </c>
      <c r="L253" s="31"/>
      <c r="M253" s="133" t="s">
        <v>19</v>
      </c>
      <c r="N253" s="134" t="s">
        <v>47</v>
      </c>
      <c r="P253" s="135">
        <f>O253*H253</f>
        <v>0</v>
      </c>
      <c r="Q253" s="135">
        <v>0</v>
      </c>
      <c r="R253" s="135">
        <f>Q253*H253</f>
        <v>0</v>
      </c>
      <c r="S253" s="135">
        <v>0</v>
      </c>
      <c r="T253" s="136">
        <f>S253*H253</f>
        <v>0</v>
      </c>
      <c r="AR253" s="137" t="s">
        <v>133</v>
      </c>
      <c r="AT253" s="137" t="s">
        <v>128</v>
      </c>
      <c r="AU253" s="137" t="s">
        <v>86</v>
      </c>
      <c r="AY253" s="16" t="s">
        <v>126</v>
      </c>
      <c r="BE253" s="138">
        <f>IF(N253="základní",J253,0)</f>
        <v>0</v>
      </c>
      <c r="BF253" s="138">
        <f>IF(N253="snížená",J253,0)</f>
        <v>0</v>
      </c>
      <c r="BG253" s="138">
        <f>IF(N253="zákl. přenesená",J253,0)</f>
        <v>0</v>
      </c>
      <c r="BH253" s="138">
        <f>IF(N253="sníž. přenesená",J253,0)</f>
        <v>0</v>
      </c>
      <c r="BI253" s="138">
        <f>IF(N253="nulová",J253,0)</f>
        <v>0</v>
      </c>
      <c r="BJ253" s="16" t="s">
        <v>84</v>
      </c>
      <c r="BK253" s="138">
        <f>ROUND(I253*H253,2)</f>
        <v>0</v>
      </c>
      <c r="BL253" s="16" t="s">
        <v>133</v>
      </c>
      <c r="BM253" s="137" t="s">
        <v>318</v>
      </c>
    </row>
    <row r="254" spans="2:65" s="1" customFormat="1">
      <c r="B254" s="31"/>
      <c r="D254" s="139" t="s">
        <v>135</v>
      </c>
      <c r="F254" s="140" t="s">
        <v>319</v>
      </c>
      <c r="I254" s="141"/>
      <c r="L254" s="31"/>
      <c r="M254" s="142"/>
      <c r="T254" s="52"/>
      <c r="AT254" s="16" t="s">
        <v>135</v>
      </c>
      <c r="AU254" s="16" t="s">
        <v>86</v>
      </c>
    </row>
    <row r="255" spans="2:65" s="12" customFormat="1">
      <c r="B255" s="143"/>
      <c r="D255" s="144" t="s">
        <v>137</v>
      </c>
      <c r="E255" s="145" t="s">
        <v>19</v>
      </c>
      <c r="F255" s="146" t="s">
        <v>320</v>
      </c>
      <c r="H255" s="145" t="s">
        <v>19</v>
      </c>
      <c r="I255" s="147"/>
      <c r="L255" s="143"/>
      <c r="M255" s="148"/>
      <c r="T255" s="149"/>
      <c r="AT255" s="145" t="s">
        <v>137</v>
      </c>
      <c r="AU255" s="145" t="s">
        <v>86</v>
      </c>
      <c r="AV255" s="12" t="s">
        <v>84</v>
      </c>
      <c r="AW255" s="12" t="s">
        <v>37</v>
      </c>
      <c r="AX255" s="12" t="s">
        <v>76</v>
      </c>
      <c r="AY255" s="145" t="s">
        <v>126</v>
      </c>
    </row>
    <row r="256" spans="2:65" s="13" customFormat="1">
      <c r="B256" s="150"/>
      <c r="D256" s="144" t="s">
        <v>137</v>
      </c>
      <c r="E256" s="151" t="s">
        <v>19</v>
      </c>
      <c r="F256" s="152" t="s">
        <v>321</v>
      </c>
      <c r="H256" s="153">
        <v>12</v>
      </c>
      <c r="I256" s="154"/>
      <c r="L256" s="150"/>
      <c r="M256" s="155"/>
      <c r="T256" s="156"/>
      <c r="AT256" s="151" t="s">
        <v>137</v>
      </c>
      <c r="AU256" s="151" t="s">
        <v>86</v>
      </c>
      <c r="AV256" s="13" t="s">
        <v>86</v>
      </c>
      <c r="AW256" s="13" t="s">
        <v>37</v>
      </c>
      <c r="AX256" s="13" t="s">
        <v>84</v>
      </c>
      <c r="AY256" s="151" t="s">
        <v>126</v>
      </c>
    </row>
    <row r="257" spans="2:65" s="1" customFormat="1" ht="21.75" customHeight="1">
      <c r="B257" s="31"/>
      <c r="C257" s="126" t="s">
        <v>322</v>
      </c>
      <c r="D257" s="126" t="s">
        <v>128</v>
      </c>
      <c r="E257" s="127" t="s">
        <v>323</v>
      </c>
      <c r="F257" s="128" t="s">
        <v>324</v>
      </c>
      <c r="G257" s="129" t="s">
        <v>131</v>
      </c>
      <c r="H257" s="130">
        <v>24</v>
      </c>
      <c r="I257" s="131"/>
      <c r="J257" s="132">
        <f>ROUND(I257*H257,2)</f>
        <v>0</v>
      </c>
      <c r="K257" s="128" t="s">
        <v>132</v>
      </c>
      <c r="L257" s="31"/>
      <c r="M257" s="133" t="s">
        <v>19</v>
      </c>
      <c r="N257" s="134" t="s">
        <v>47</v>
      </c>
      <c r="P257" s="135">
        <f>O257*H257</f>
        <v>0</v>
      </c>
      <c r="Q257" s="135">
        <v>8.4000000000000003E-4</v>
      </c>
      <c r="R257" s="135">
        <f>Q257*H257</f>
        <v>2.0160000000000001E-2</v>
      </c>
      <c r="S257" s="135">
        <v>0</v>
      </c>
      <c r="T257" s="136">
        <f>S257*H257</f>
        <v>0</v>
      </c>
      <c r="AR257" s="137" t="s">
        <v>133</v>
      </c>
      <c r="AT257" s="137" t="s">
        <v>128</v>
      </c>
      <c r="AU257" s="137" t="s">
        <v>86</v>
      </c>
      <c r="AY257" s="16" t="s">
        <v>126</v>
      </c>
      <c r="BE257" s="138">
        <f>IF(N257="základní",J257,0)</f>
        <v>0</v>
      </c>
      <c r="BF257" s="138">
        <f>IF(N257="snížená",J257,0)</f>
        <v>0</v>
      </c>
      <c r="BG257" s="138">
        <f>IF(N257="zákl. přenesená",J257,0)</f>
        <v>0</v>
      </c>
      <c r="BH257" s="138">
        <f>IF(N257="sníž. přenesená",J257,0)</f>
        <v>0</v>
      </c>
      <c r="BI257" s="138">
        <f>IF(N257="nulová",J257,0)</f>
        <v>0</v>
      </c>
      <c r="BJ257" s="16" t="s">
        <v>84</v>
      </c>
      <c r="BK257" s="138">
        <f>ROUND(I257*H257,2)</f>
        <v>0</v>
      </c>
      <c r="BL257" s="16" t="s">
        <v>133</v>
      </c>
      <c r="BM257" s="137" t="s">
        <v>325</v>
      </c>
    </row>
    <row r="258" spans="2:65" s="1" customFormat="1">
      <c r="B258" s="31"/>
      <c r="D258" s="139" t="s">
        <v>135</v>
      </c>
      <c r="F258" s="140" t="s">
        <v>326</v>
      </c>
      <c r="I258" s="141"/>
      <c r="L258" s="31"/>
      <c r="M258" s="142"/>
      <c r="T258" s="52"/>
      <c r="AT258" s="16" t="s">
        <v>135</v>
      </c>
      <c r="AU258" s="16" t="s">
        <v>86</v>
      </c>
    </row>
    <row r="259" spans="2:65" s="12" customFormat="1">
      <c r="B259" s="143"/>
      <c r="D259" s="144" t="s">
        <v>137</v>
      </c>
      <c r="E259" s="145" t="s">
        <v>19</v>
      </c>
      <c r="F259" s="146" t="s">
        <v>320</v>
      </c>
      <c r="H259" s="145" t="s">
        <v>19</v>
      </c>
      <c r="I259" s="147"/>
      <c r="L259" s="143"/>
      <c r="M259" s="148"/>
      <c r="T259" s="149"/>
      <c r="AT259" s="145" t="s">
        <v>137</v>
      </c>
      <c r="AU259" s="145" t="s">
        <v>86</v>
      </c>
      <c r="AV259" s="12" t="s">
        <v>84</v>
      </c>
      <c r="AW259" s="12" t="s">
        <v>37</v>
      </c>
      <c r="AX259" s="12" t="s">
        <v>76</v>
      </c>
      <c r="AY259" s="145" t="s">
        <v>126</v>
      </c>
    </row>
    <row r="260" spans="2:65" s="13" customFormat="1">
      <c r="B260" s="150"/>
      <c r="D260" s="144" t="s">
        <v>137</v>
      </c>
      <c r="E260" s="151" t="s">
        <v>19</v>
      </c>
      <c r="F260" s="152" t="s">
        <v>327</v>
      </c>
      <c r="H260" s="153">
        <v>24</v>
      </c>
      <c r="I260" s="154"/>
      <c r="L260" s="150"/>
      <c r="M260" s="155"/>
      <c r="T260" s="156"/>
      <c r="AT260" s="151" t="s">
        <v>137</v>
      </c>
      <c r="AU260" s="151" t="s">
        <v>86</v>
      </c>
      <c r="AV260" s="13" t="s">
        <v>86</v>
      </c>
      <c r="AW260" s="13" t="s">
        <v>37</v>
      </c>
      <c r="AX260" s="13" t="s">
        <v>84</v>
      </c>
      <c r="AY260" s="151" t="s">
        <v>126</v>
      </c>
    </row>
    <row r="261" spans="2:65" s="1" customFormat="1" ht="24.2" customHeight="1">
      <c r="B261" s="31"/>
      <c r="C261" s="126" t="s">
        <v>328</v>
      </c>
      <c r="D261" s="126" t="s">
        <v>128</v>
      </c>
      <c r="E261" s="127" t="s">
        <v>329</v>
      </c>
      <c r="F261" s="128" t="s">
        <v>330</v>
      </c>
      <c r="G261" s="129" t="s">
        <v>131</v>
      </c>
      <c r="H261" s="130">
        <v>24</v>
      </c>
      <c r="I261" s="131"/>
      <c r="J261" s="132">
        <f>ROUND(I261*H261,2)</f>
        <v>0</v>
      </c>
      <c r="K261" s="128" t="s">
        <v>132</v>
      </c>
      <c r="L261" s="31"/>
      <c r="M261" s="133" t="s">
        <v>19</v>
      </c>
      <c r="N261" s="134" t="s">
        <v>47</v>
      </c>
      <c r="P261" s="135">
        <f>O261*H261</f>
        <v>0</v>
      </c>
      <c r="Q261" s="135">
        <v>0</v>
      </c>
      <c r="R261" s="135">
        <f>Q261*H261</f>
        <v>0</v>
      </c>
      <c r="S261" s="135">
        <v>0</v>
      </c>
      <c r="T261" s="136">
        <f>S261*H261</f>
        <v>0</v>
      </c>
      <c r="AR261" s="137" t="s">
        <v>133</v>
      </c>
      <c r="AT261" s="137" t="s">
        <v>128</v>
      </c>
      <c r="AU261" s="137" t="s">
        <v>86</v>
      </c>
      <c r="AY261" s="16" t="s">
        <v>126</v>
      </c>
      <c r="BE261" s="138">
        <f>IF(N261="základní",J261,0)</f>
        <v>0</v>
      </c>
      <c r="BF261" s="138">
        <f>IF(N261="snížená",J261,0)</f>
        <v>0</v>
      </c>
      <c r="BG261" s="138">
        <f>IF(N261="zákl. přenesená",J261,0)</f>
        <v>0</v>
      </c>
      <c r="BH261" s="138">
        <f>IF(N261="sníž. přenesená",J261,0)</f>
        <v>0</v>
      </c>
      <c r="BI261" s="138">
        <f>IF(N261="nulová",J261,0)</f>
        <v>0</v>
      </c>
      <c r="BJ261" s="16" t="s">
        <v>84</v>
      </c>
      <c r="BK261" s="138">
        <f>ROUND(I261*H261,2)</f>
        <v>0</v>
      </c>
      <c r="BL261" s="16" t="s">
        <v>133</v>
      </c>
      <c r="BM261" s="137" t="s">
        <v>331</v>
      </c>
    </row>
    <row r="262" spans="2:65" s="1" customFormat="1">
      <c r="B262" s="31"/>
      <c r="D262" s="139" t="s">
        <v>135</v>
      </c>
      <c r="F262" s="140" t="s">
        <v>332</v>
      </c>
      <c r="I262" s="141"/>
      <c r="L262" s="31"/>
      <c r="M262" s="142"/>
      <c r="T262" s="52"/>
      <c r="AT262" s="16" t="s">
        <v>135</v>
      </c>
      <c r="AU262" s="16" t="s">
        <v>86</v>
      </c>
    </row>
    <row r="263" spans="2:65" s="12" customFormat="1">
      <c r="B263" s="143"/>
      <c r="D263" s="144" t="s">
        <v>137</v>
      </c>
      <c r="E263" s="145" t="s">
        <v>19</v>
      </c>
      <c r="F263" s="146" t="s">
        <v>320</v>
      </c>
      <c r="H263" s="145" t="s">
        <v>19</v>
      </c>
      <c r="I263" s="147"/>
      <c r="L263" s="143"/>
      <c r="M263" s="148"/>
      <c r="T263" s="149"/>
      <c r="AT263" s="145" t="s">
        <v>137</v>
      </c>
      <c r="AU263" s="145" t="s">
        <v>86</v>
      </c>
      <c r="AV263" s="12" t="s">
        <v>84</v>
      </c>
      <c r="AW263" s="12" t="s">
        <v>37</v>
      </c>
      <c r="AX263" s="12" t="s">
        <v>76</v>
      </c>
      <c r="AY263" s="145" t="s">
        <v>126</v>
      </c>
    </row>
    <row r="264" spans="2:65" s="13" customFormat="1">
      <c r="B264" s="150"/>
      <c r="D264" s="144" t="s">
        <v>137</v>
      </c>
      <c r="E264" s="151" t="s">
        <v>19</v>
      </c>
      <c r="F264" s="152" t="s">
        <v>327</v>
      </c>
      <c r="H264" s="153">
        <v>24</v>
      </c>
      <c r="I264" s="154"/>
      <c r="L264" s="150"/>
      <c r="M264" s="155"/>
      <c r="T264" s="156"/>
      <c r="AT264" s="151" t="s">
        <v>137</v>
      </c>
      <c r="AU264" s="151" t="s">
        <v>86</v>
      </c>
      <c r="AV264" s="13" t="s">
        <v>86</v>
      </c>
      <c r="AW264" s="13" t="s">
        <v>37</v>
      </c>
      <c r="AX264" s="13" t="s">
        <v>84</v>
      </c>
      <c r="AY264" s="151" t="s">
        <v>126</v>
      </c>
    </row>
    <row r="265" spans="2:65" s="1" customFormat="1" ht="37.700000000000003" customHeight="1">
      <c r="B265" s="31"/>
      <c r="C265" s="126" t="s">
        <v>333</v>
      </c>
      <c r="D265" s="126" t="s">
        <v>128</v>
      </c>
      <c r="E265" s="127" t="s">
        <v>334</v>
      </c>
      <c r="F265" s="128" t="s">
        <v>335</v>
      </c>
      <c r="G265" s="129" t="s">
        <v>280</v>
      </c>
      <c r="H265" s="130">
        <v>1188.26</v>
      </c>
      <c r="I265" s="131"/>
      <c r="J265" s="132">
        <f>ROUND(I265*H265,2)</f>
        <v>0</v>
      </c>
      <c r="K265" s="128" t="s">
        <v>132</v>
      </c>
      <c r="L265" s="31"/>
      <c r="M265" s="133" t="s">
        <v>19</v>
      </c>
      <c r="N265" s="134" t="s">
        <v>47</v>
      </c>
      <c r="P265" s="135">
        <f>O265*H265</f>
        <v>0</v>
      </c>
      <c r="Q265" s="135">
        <v>0</v>
      </c>
      <c r="R265" s="135">
        <f>Q265*H265</f>
        <v>0</v>
      </c>
      <c r="S265" s="135">
        <v>0</v>
      </c>
      <c r="T265" s="136">
        <f>S265*H265</f>
        <v>0</v>
      </c>
      <c r="AR265" s="137" t="s">
        <v>133</v>
      </c>
      <c r="AT265" s="137" t="s">
        <v>128</v>
      </c>
      <c r="AU265" s="137" t="s">
        <v>86</v>
      </c>
      <c r="AY265" s="16" t="s">
        <v>126</v>
      </c>
      <c r="BE265" s="138">
        <f>IF(N265="základní",J265,0)</f>
        <v>0</v>
      </c>
      <c r="BF265" s="138">
        <f>IF(N265="snížená",J265,0)</f>
        <v>0</v>
      </c>
      <c r="BG265" s="138">
        <f>IF(N265="zákl. přenesená",J265,0)</f>
        <v>0</v>
      </c>
      <c r="BH265" s="138">
        <f>IF(N265="sníž. přenesená",J265,0)</f>
        <v>0</v>
      </c>
      <c r="BI265" s="138">
        <f>IF(N265="nulová",J265,0)</f>
        <v>0</v>
      </c>
      <c r="BJ265" s="16" t="s">
        <v>84</v>
      </c>
      <c r="BK265" s="138">
        <f>ROUND(I265*H265,2)</f>
        <v>0</v>
      </c>
      <c r="BL265" s="16" t="s">
        <v>133</v>
      </c>
      <c r="BM265" s="137" t="s">
        <v>336</v>
      </c>
    </row>
    <row r="266" spans="2:65" s="1" customFormat="1">
      <c r="B266" s="31"/>
      <c r="D266" s="139" t="s">
        <v>135</v>
      </c>
      <c r="F266" s="140" t="s">
        <v>337</v>
      </c>
      <c r="I266" s="141"/>
      <c r="L266" s="31"/>
      <c r="M266" s="142"/>
      <c r="T266" s="52"/>
      <c r="AT266" s="16" t="s">
        <v>135</v>
      </c>
      <c r="AU266" s="16" t="s">
        <v>86</v>
      </c>
    </row>
    <row r="267" spans="2:65" s="12" customFormat="1">
      <c r="B267" s="143"/>
      <c r="D267" s="144" t="s">
        <v>137</v>
      </c>
      <c r="E267" s="145" t="s">
        <v>19</v>
      </c>
      <c r="F267" s="146" t="s">
        <v>338</v>
      </c>
      <c r="H267" s="145" t="s">
        <v>19</v>
      </c>
      <c r="I267" s="147"/>
      <c r="L267" s="143"/>
      <c r="M267" s="148"/>
      <c r="T267" s="149"/>
      <c r="AT267" s="145" t="s">
        <v>137</v>
      </c>
      <c r="AU267" s="145" t="s">
        <v>86</v>
      </c>
      <c r="AV267" s="12" t="s">
        <v>84</v>
      </c>
      <c r="AW267" s="12" t="s">
        <v>37</v>
      </c>
      <c r="AX267" s="12" t="s">
        <v>76</v>
      </c>
      <c r="AY267" s="145" t="s">
        <v>126</v>
      </c>
    </row>
    <row r="268" spans="2:65" s="13" customFormat="1">
      <c r="B268" s="150"/>
      <c r="D268" s="144" t="s">
        <v>137</v>
      </c>
      <c r="E268" s="151" t="s">
        <v>19</v>
      </c>
      <c r="F268" s="152" t="s">
        <v>339</v>
      </c>
      <c r="H268" s="153">
        <v>1185.06</v>
      </c>
      <c r="I268" s="154"/>
      <c r="L268" s="150"/>
      <c r="M268" s="155"/>
      <c r="T268" s="156"/>
      <c r="AT268" s="151" t="s">
        <v>137</v>
      </c>
      <c r="AU268" s="151" t="s">
        <v>86</v>
      </c>
      <c r="AV268" s="13" t="s">
        <v>86</v>
      </c>
      <c r="AW268" s="13" t="s">
        <v>37</v>
      </c>
      <c r="AX268" s="13" t="s">
        <v>76</v>
      </c>
      <c r="AY268" s="151" t="s">
        <v>126</v>
      </c>
    </row>
    <row r="269" spans="2:65" s="12" customFormat="1">
      <c r="B269" s="143"/>
      <c r="D269" s="144" t="s">
        <v>137</v>
      </c>
      <c r="E269" s="145" t="s">
        <v>19</v>
      </c>
      <c r="F269" s="146" t="s">
        <v>340</v>
      </c>
      <c r="H269" s="145" t="s">
        <v>19</v>
      </c>
      <c r="I269" s="147"/>
      <c r="L269" s="143"/>
      <c r="M269" s="148"/>
      <c r="T269" s="149"/>
      <c r="AT269" s="145" t="s">
        <v>137</v>
      </c>
      <c r="AU269" s="145" t="s">
        <v>86</v>
      </c>
      <c r="AV269" s="12" t="s">
        <v>84</v>
      </c>
      <c r="AW269" s="12" t="s">
        <v>37</v>
      </c>
      <c r="AX269" s="12" t="s">
        <v>76</v>
      </c>
      <c r="AY269" s="145" t="s">
        <v>126</v>
      </c>
    </row>
    <row r="270" spans="2:65" s="13" customFormat="1">
      <c r="B270" s="150"/>
      <c r="D270" s="144" t="s">
        <v>137</v>
      </c>
      <c r="E270" s="151" t="s">
        <v>19</v>
      </c>
      <c r="F270" s="152" t="s">
        <v>341</v>
      </c>
      <c r="H270" s="153">
        <v>3.2</v>
      </c>
      <c r="I270" s="154"/>
      <c r="L270" s="150"/>
      <c r="M270" s="155"/>
      <c r="T270" s="156"/>
      <c r="AT270" s="151" t="s">
        <v>137</v>
      </c>
      <c r="AU270" s="151" t="s">
        <v>86</v>
      </c>
      <c r="AV270" s="13" t="s">
        <v>86</v>
      </c>
      <c r="AW270" s="13" t="s">
        <v>37</v>
      </c>
      <c r="AX270" s="13" t="s">
        <v>76</v>
      </c>
      <c r="AY270" s="151" t="s">
        <v>126</v>
      </c>
    </row>
    <row r="271" spans="2:65" s="14" customFormat="1">
      <c r="B271" s="157"/>
      <c r="D271" s="144" t="s">
        <v>137</v>
      </c>
      <c r="E271" s="158" t="s">
        <v>19</v>
      </c>
      <c r="F271" s="159" t="s">
        <v>148</v>
      </c>
      <c r="H271" s="160">
        <v>1188.26</v>
      </c>
      <c r="I271" s="161"/>
      <c r="L271" s="157"/>
      <c r="M271" s="162"/>
      <c r="T271" s="163"/>
      <c r="AT271" s="158" t="s">
        <v>137</v>
      </c>
      <c r="AU271" s="158" t="s">
        <v>86</v>
      </c>
      <c r="AV271" s="14" t="s">
        <v>133</v>
      </c>
      <c r="AW271" s="14" t="s">
        <v>37</v>
      </c>
      <c r="AX271" s="14" t="s">
        <v>84</v>
      </c>
      <c r="AY271" s="158" t="s">
        <v>126</v>
      </c>
    </row>
    <row r="272" spans="2:65" s="1" customFormat="1" ht="24.2" customHeight="1">
      <c r="B272" s="31"/>
      <c r="C272" s="126" t="s">
        <v>342</v>
      </c>
      <c r="D272" s="126" t="s">
        <v>128</v>
      </c>
      <c r="E272" s="127" t="s">
        <v>343</v>
      </c>
      <c r="F272" s="128" t="s">
        <v>344</v>
      </c>
      <c r="G272" s="129" t="s">
        <v>345</v>
      </c>
      <c r="H272" s="130">
        <v>2020.0419999999999</v>
      </c>
      <c r="I272" s="131"/>
      <c r="J272" s="132">
        <f>ROUND(I272*H272,2)</f>
        <v>0</v>
      </c>
      <c r="K272" s="128" t="s">
        <v>132</v>
      </c>
      <c r="L272" s="31"/>
      <c r="M272" s="133" t="s">
        <v>19</v>
      </c>
      <c r="N272" s="134" t="s">
        <v>47</v>
      </c>
      <c r="P272" s="135">
        <f>O272*H272</f>
        <v>0</v>
      </c>
      <c r="Q272" s="135">
        <v>0</v>
      </c>
      <c r="R272" s="135">
        <f>Q272*H272</f>
        <v>0</v>
      </c>
      <c r="S272" s="135">
        <v>0</v>
      </c>
      <c r="T272" s="136">
        <f>S272*H272</f>
        <v>0</v>
      </c>
      <c r="AR272" s="137" t="s">
        <v>133</v>
      </c>
      <c r="AT272" s="137" t="s">
        <v>128</v>
      </c>
      <c r="AU272" s="137" t="s">
        <v>86</v>
      </c>
      <c r="AY272" s="16" t="s">
        <v>126</v>
      </c>
      <c r="BE272" s="138">
        <f>IF(N272="základní",J272,0)</f>
        <v>0</v>
      </c>
      <c r="BF272" s="138">
        <f>IF(N272="snížená",J272,0)</f>
        <v>0</v>
      </c>
      <c r="BG272" s="138">
        <f>IF(N272="zákl. přenesená",J272,0)</f>
        <v>0</v>
      </c>
      <c r="BH272" s="138">
        <f>IF(N272="sníž. přenesená",J272,0)</f>
        <v>0</v>
      </c>
      <c r="BI272" s="138">
        <f>IF(N272="nulová",J272,0)</f>
        <v>0</v>
      </c>
      <c r="BJ272" s="16" t="s">
        <v>84</v>
      </c>
      <c r="BK272" s="138">
        <f>ROUND(I272*H272,2)</f>
        <v>0</v>
      </c>
      <c r="BL272" s="16" t="s">
        <v>133</v>
      </c>
      <c r="BM272" s="137" t="s">
        <v>346</v>
      </c>
    </row>
    <row r="273" spans="2:65" s="1" customFormat="1">
      <c r="B273" s="31"/>
      <c r="D273" s="139" t="s">
        <v>135</v>
      </c>
      <c r="F273" s="140" t="s">
        <v>347</v>
      </c>
      <c r="I273" s="141"/>
      <c r="L273" s="31"/>
      <c r="M273" s="142"/>
      <c r="T273" s="52"/>
      <c r="AT273" s="16" t="s">
        <v>135</v>
      </c>
      <c r="AU273" s="16" t="s">
        <v>86</v>
      </c>
    </row>
    <row r="274" spans="2:65" s="13" customFormat="1">
      <c r="B274" s="150"/>
      <c r="D274" s="144" t="s">
        <v>137</v>
      </c>
      <c r="E274" s="151" t="s">
        <v>19</v>
      </c>
      <c r="F274" s="152" t="s">
        <v>348</v>
      </c>
      <c r="H274" s="153">
        <v>2020.0419999999999</v>
      </c>
      <c r="I274" s="154"/>
      <c r="L274" s="150"/>
      <c r="M274" s="155"/>
      <c r="T274" s="156"/>
      <c r="AT274" s="151" t="s">
        <v>137</v>
      </c>
      <c r="AU274" s="151" t="s">
        <v>86</v>
      </c>
      <c r="AV274" s="13" t="s">
        <v>86</v>
      </c>
      <c r="AW274" s="13" t="s">
        <v>37</v>
      </c>
      <c r="AX274" s="13" t="s">
        <v>84</v>
      </c>
      <c r="AY274" s="151" t="s">
        <v>126</v>
      </c>
    </row>
    <row r="275" spans="2:65" s="1" customFormat="1" ht="24.2" customHeight="1">
      <c r="B275" s="31"/>
      <c r="C275" s="126" t="s">
        <v>349</v>
      </c>
      <c r="D275" s="126" t="s">
        <v>128</v>
      </c>
      <c r="E275" s="127" t="s">
        <v>350</v>
      </c>
      <c r="F275" s="128" t="s">
        <v>351</v>
      </c>
      <c r="G275" s="129" t="s">
        <v>280</v>
      </c>
      <c r="H275" s="130">
        <v>8.8000000000000007</v>
      </c>
      <c r="I275" s="131"/>
      <c r="J275" s="132">
        <f>ROUND(I275*H275,2)</f>
        <v>0</v>
      </c>
      <c r="K275" s="128" t="s">
        <v>132</v>
      </c>
      <c r="L275" s="31"/>
      <c r="M275" s="133" t="s">
        <v>19</v>
      </c>
      <c r="N275" s="134" t="s">
        <v>47</v>
      </c>
      <c r="P275" s="135">
        <f>O275*H275</f>
        <v>0</v>
      </c>
      <c r="Q275" s="135">
        <v>0</v>
      </c>
      <c r="R275" s="135">
        <f>Q275*H275</f>
        <v>0</v>
      </c>
      <c r="S275" s="135">
        <v>0</v>
      </c>
      <c r="T275" s="136">
        <f>S275*H275</f>
        <v>0</v>
      </c>
      <c r="AR275" s="137" t="s">
        <v>133</v>
      </c>
      <c r="AT275" s="137" t="s">
        <v>128</v>
      </c>
      <c r="AU275" s="137" t="s">
        <v>86</v>
      </c>
      <c r="AY275" s="16" t="s">
        <v>126</v>
      </c>
      <c r="BE275" s="138">
        <f>IF(N275="základní",J275,0)</f>
        <v>0</v>
      </c>
      <c r="BF275" s="138">
        <f>IF(N275="snížená",J275,0)</f>
        <v>0</v>
      </c>
      <c r="BG275" s="138">
        <f>IF(N275="zákl. přenesená",J275,0)</f>
        <v>0</v>
      </c>
      <c r="BH275" s="138">
        <f>IF(N275="sníž. přenesená",J275,0)</f>
        <v>0</v>
      </c>
      <c r="BI275" s="138">
        <f>IF(N275="nulová",J275,0)</f>
        <v>0</v>
      </c>
      <c r="BJ275" s="16" t="s">
        <v>84</v>
      </c>
      <c r="BK275" s="138">
        <f>ROUND(I275*H275,2)</f>
        <v>0</v>
      </c>
      <c r="BL275" s="16" t="s">
        <v>133</v>
      </c>
      <c r="BM275" s="137" t="s">
        <v>352</v>
      </c>
    </row>
    <row r="276" spans="2:65" s="1" customFormat="1">
      <c r="B276" s="31"/>
      <c r="D276" s="139" t="s">
        <v>135</v>
      </c>
      <c r="F276" s="140" t="s">
        <v>353</v>
      </c>
      <c r="I276" s="141"/>
      <c r="L276" s="31"/>
      <c r="M276" s="142"/>
      <c r="T276" s="52"/>
      <c r="AT276" s="16" t="s">
        <v>135</v>
      </c>
      <c r="AU276" s="16" t="s">
        <v>86</v>
      </c>
    </row>
    <row r="277" spans="2:65" s="12" customFormat="1">
      <c r="B277" s="143"/>
      <c r="D277" s="144" t="s">
        <v>137</v>
      </c>
      <c r="E277" s="145" t="s">
        <v>19</v>
      </c>
      <c r="F277" s="146" t="s">
        <v>320</v>
      </c>
      <c r="H277" s="145" t="s">
        <v>19</v>
      </c>
      <c r="I277" s="147"/>
      <c r="L277" s="143"/>
      <c r="M277" s="148"/>
      <c r="T277" s="149"/>
      <c r="AT277" s="145" t="s">
        <v>137</v>
      </c>
      <c r="AU277" s="145" t="s">
        <v>86</v>
      </c>
      <c r="AV277" s="12" t="s">
        <v>84</v>
      </c>
      <c r="AW277" s="12" t="s">
        <v>37</v>
      </c>
      <c r="AX277" s="12" t="s">
        <v>76</v>
      </c>
      <c r="AY277" s="145" t="s">
        <v>126</v>
      </c>
    </row>
    <row r="278" spans="2:65" s="13" customFormat="1">
      <c r="B278" s="150"/>
      <c r="D278" s="144" t="s">
        <v>137</v>
      </c>
      <c r="E278" s="151" t="s">
        <v>19</v>
      </c>
      <c r="F278" s="152" t="s">
        <v>354</v>
      </c>
      <c r="H278" s="153">
        <v>8.8000000000000007</v>
      </c>
      <c r="I278" s="154"/>
      <c r="L278" s="150"/>
      <c r="M278" s="155"/>
      <c r="T278" s="156"/>
      <c r="AT278" s="151" t="s">
        <v>137</v>
      </c>
      <c r="AU278" s="151" t="s">
        <v>86</v>
      </c>
      <c r="AV278" s="13" t="s">
        <v>86</v>
      </c>
      <c r="AW278" s="13" t="s">
        <v>37</v>
      </c>
      <c r="AX278" s="13" t="s">
        <v>84</v>
      </c>
      <c r="AY278" s="151" t="s">
        <v>126</v>
      </c>
    </row>
    <row r="279" spans="2:65" s="1" customFormat="1" ht="37.700000000000003" customHeight="1">
      <c r="B279" s="31"/>
      <c r="C279" s="126" t="s">
        <v>355</v>
      </c>
      <c r="D279" s="126" t="s">
        <v>128</v>
      </c>
      <c r="E279" s="127" t="s">
        <v>356</v>
      </c>
      <c r="F279" s="128" t="s">
        <v>357</v>
      </c>
      <c r="G279" s="129" t="s">
        <v>280</v>
      </c>
      <c r="H279" s="130">
        <v>2.4</v>
      </c>
      <c r="I279" s="131"/>
      <c r="J279" s="132">
        <f>ROUND(I279*H279,2)</f>
        <v>0</v>
      </c>
      <c r="K279" s="128" t="s">
        <v>132</v>
      </c>
      <c r="L279" s="31"/>
      <c r="M279" s="133" t="s">
        <v>19</v>
      </c>
      <c r="N279" s="134" t="s">
        <v>47</v>
      </c>
      <c r="P279" s="135">
        <f>O279*H279</f>
        <v>0</v>
      </c>
      <c r="Q279" s="135">
        <v>0</v>
      </c>
      <c r="R279" s="135">
        <f>Q279*H279</f>
        <v>0</v>
      </c>
      <c r="S279" s="135">
        <v>0</v>
      </c>
      <c r="T279" s="136">
        <f>S279*H279</f>
        <v>0</v>
      </c>
      <c r="AR279" s="137" t="s">
        <v>133</v>
      </c>
      <c r="AT279" s="137" t="s">
        <v>128</v>
      </c>
      <c r="AU279" s="137" t="s">
        <v>86</v>
      </c>
      <c r="AY279" s="16" t="s">
        <v>126</v>
      </c>
      <c r="BE279" s="138">
        <f>IF(N279="základní",J279,0)</f>
        <v>0</v>
      </c>
      <c r="BF279" s="138">
        <f>IF(N279="snížená",J279,0)</f>
        <v>0</v>
      </c>
      <c r="BG279" s="138">
        <f>IF(N279="zákl. přenesená",J279,0)</f>
        <v>0</v>
      </c>
      <c r="BH279" s="138">
        <f>IF(N279="sníž. přenesená",J279,0)</f>
        <v>0</v>
      </c>
      <c r="BI279" s="138">
        <f>IF(N279="nulová",J279,0)</f>
        <v>0</v>
      </c>
      <c r="BJ279" s="16" t="s">
        <v>84</v>
      </c>
      <c r="BK279" s="138">
        <f>ROUND(I279*H279,2)</f>
        <v>0</v>
      </c>
      <c r="BL279" s="16" t="s">
        <v>133</v>
      </c>
      <c r="BM279" s="137" t="s">
        <v>358</v>
      </c>
    </row>
    <row r="280" spans="2:65" s="1" customFormat="1">
      <c r="B280" s="31"/>
      <c r="D280" s="139" t="s">
        <v>135</v>
      </c>
      <c r="F280" s="140" t="s">
        <v>359</v>
      </c>
      <c r="I280" s="141"/>
      <c r="L280" s="31"/>
      <c r="M280" s="142"/>
      <c r="T280" s="52"/>
      <c r="AT280" s="16" t="s">
        <v>135</v>
      </c>
      <c r="AU280" s="16" t="s">
        <v>86</v>
      </c>
    </row>
    <row r="281" spans="2:65" s="12" customFormat="1">
      <c r="B281" s="143"/>
      <c r="D281" s="144" t="s">
        <v>137</v>
      </c>
      <c r="E281" s="145" t="s">
        <v>19</v>
      </c>
      <c r="F281" s="146" t="s">
        <v>320</v>
      </c>
      <c r="H281" s="145" t="s">
        <v>19</v>
      </c>
      <c r="I281" s="147"/>
      <c r="L281" s="143"/>
      <c r="M281" s="148"/>
      <c r="T281" s="149"/>
      <c r="AT281" s="145" t="s">
        <v>137</v>
      </c>
      <c r="AU281" s="145" t="s">
        <v>86</v>
      </c>
      <c r="AV281" s="12" t="s">
        <v>84</v>
      </c>
      <c r="AW281" s="12" t="s">
        <v>37</v>
      </c>
      <c r="AX281" s="12" t="s">
        <v>76</v>
      </c>
      <c r="AY281" s="145" t="s">
        <v>126</v>
      </c>
    </row>
    <row r="282" spans="2:65" s="13" customFormat="1">
      <c r="B282" s="150"/>
      <c r="D282" s="144" t="s">
        <v>137</v>
      </c>
      <c r="E282" s="151" t="s">
        <v>19</v>
      </c>
      <c r="F282" s="152" t="s">
        <v>360</v>
      </c>
      <c r="H282" s="153">
        <v>2.4</v>
      </c>
      <c r="I282" s="154"/>
      <c r="L282" s="150"/>
      <c r="M282" s="155"/>
      <c r="T282" s="156"/>
      <c r="AT282" s="151" t="s">
        <v>137</v>
      </c>
      <c r="AU282" s="151" t="s">
        <v>86</v>
      </c>
      <c r="AV282" s="13" t="s">
        <v>86</v>
      </c>
      <c r="AW282" s="13" t="s">
        <v>37</v>
      </c>
      <c r="AX282" s="13" t="s">
        <v>84</v>
      </c>
      <c r="AY282" s="151" t="s">
        <v>126</v>
      </c>
    </row>
    <row r="283" spans="2:65" s="1" customFormat="1" ht="16.5" customHeight="1">
      <c r="B283" s="31"/>
      <c r="C283" s="164" t="s">
        <v>361</v>
      </c>
      <c r="D283" s="164" t="s">
        <v>362</v>
      </c>
      <c r="E283" s="165" t="s">
        <v>363</v>
      </c>
      <c r="F283" s="166" t="s">
        <v>364</v>
      </c>
      <c r="G283" s="167" t="s">
        <v>345</v>
      </c>
      <c r="H283" s="168">
        <v>3.8679999999999999</v>
      </c>
      <c r="I283" s="169"/>
      <c r="J283" s="170">
        <f>ROUND(I283*H283,2)</f>
        <v>0</v>
      </c>
      <c r="K283" s="166" t="s">
        <v>132</v>
      </c>
      <c r="L283" s="171"/>
      <c r="M283" s="172" t="s">
        <v>19</v>
      </c>
      <c r="N283" s="173" t="s">
        <v>47</v>
      </c>
      <c r="P283" s="135">
        <f>O283*H283</f>
        <v>0</v>
      </c>
      <c r="Q283" s="135">
        <v>1</v>
      </c>
      <c r="R283" s="135">
        <f>Q283*H283</f>
        <v>3.8679999999999999</v>
      </c>
      <c r="S283" s="135">
        <v>0</v>
      </c>
      <c r="T283" s="136">
        <f>S283*H283</f>
        <v>0</v>
      </c>
      <c r="AR283" s="137" t="s">
        <v>186</v>
      </c>
      <c r="AT283" s="137" t="s">
        <v>362</v>
      </c>
      <c r="AU283" s="137" t="s">
        <v>86</v>
      </c>
      <c r="AY283" s="16" t="s">
        <v>126</v>
      </c>
      <c r="BE283" s="138">
        <f>IF(N283="základní",J283,0)</f>
        <v>0</v>
      </c>
      <c r="BF283" s="138">
        <f>IF(N283="snížená",J283,0)</f>
        <v>0</v>
      </c>
      <c r="BG283" s="138">
        <f>IF(N283="zákl. přenesená",J283,0)</f>
        <v>0</v>
      </c>
      <c r="BH283" s="138">
        <f>IF(N283="sníž. přenesená",J283,0)</f>
        <v>0</v>
      </c>
      <c r="BI283" s="138">
        <f>IF(N283="nulová",J283,0)</f>
        <v>0</v>
      </c>
      <c r="BJ283" s="16" t="s">
        <v>84</v>
      </c>
      <c r="BK283" s="138">
        <f>ROUND(I283*H283,2)</f>
        <v>0</v>
      </c>
      <c r="BL283" s="16" t="s">
        <v>133</v>
      </c>
      <c r="BM283" s="137" t="s">
        <v>365</v>
      </c>
    </row>
    <row r="284" spans="2:65" s="13" customFormat="1">
      <c r="B284" s="150"/>
      <c r="D284" s="144" t="s">
        <v>137</v>
      </c>
      <c r="E284" s="151" t="s">
        <v>19</v>
      </c>
      <c r="F284" s="152" t="s">
        <v>366</v>
      </c>
      <c r="H284" s="153">
        <v>2.149</v>
      </c>
      <c r="I284" s="154"/>
      <c r="L284" s="150"/>
      <c r="M284" s="155"/>
      <c r="T284" s="156"/>
      <c r="AT284" s="151" t="s">
        <v>137</v>
      </c>
      <c r="AU284" s="151" t="s">
        <v>86</v>
      </c>
      <c r="AV284" s="13" t="s">
        <v>86</v>
      </c>
      <c r="AW284" s="13" t="s">
        <v>37</v>
      </c>
      <c r="AX284" s="13" t="s">
        <v>76</v>
      </c>
      <c r="AY284" s="151" t="s">
        <v>126</v>
      </c>
    </row>
    <row r="285" spans="2:65" s="13" customFormat="1">
      <c r="B285" s="150"/>
      <c r="D285" s="144" t="s">
        <v>137</v>
      </c>
      <c r="E285" s="151" t="s">
        <v>19</v>
      </c>
      <c r="F285" s="152" t="s">
        <v>367</v>
      </c>
      <c r="H285" s="153">
        <v>3.8679999999999999</v>
      </c>
      <c r="I285" s="154"/>
      <c r="L285" s="150"/>
      <c r="M285" s="155"/>
      <c r="T285" s="156"/>
      <c r="AT285" s="151" t="s">
        <v>137</v>
      </c>
      <c r="AU285" s="151" t="s">
        <v>86</v>
      </c>
      <c r="AV285" s="13" t="s">
        <v>86</v>
      </c>
      <c r="AW285" s="13" t="s">
        <v>37</v>
      </c>
      <c r="AX285" s="13" t="s">
        <v>84</v>
      </c>
      <c r="AY285" s="151" t="s">
        <v>126</v>
      </c>
    </row>
    <row r="286" spans="2:65" s="1" customFormat="1" ht="24.2" customHeight="1">
      <c r="B286" s="31"/>
      <c r="C286" s="126" t="s">
        <v>368</v>
      </c>
      <c r="D286" s="126" t="s">
        <v>128</v>
      </c>
      <c r="E286" s="127" t="s">
        <v>369</v>
      </c>
      <c r="F286" s="128" t="s">
        <v>370</v>
      </c>
      <c r="G286" s="129" t="s">
        <v>131</v>
      </c>
      <c r="H286" s="130">
        <v>905</v>
      </c>
      <c r="I286" s="131"/>
      <c r="J286" s="132">
        <f>ROUND(I286*H286,2)</f>
        <v>0</v>
      </c>
      <c r="K286" s="128" t="s">
        <v>132</v>
      </c>
      <c r="L286" s="31"/>
      <c r="M286" s="133" t="s">
        <v>19</v>
      </c>
      <c r="N286" s="134" t="s">
        <v>47</v>
      </c>
      <c r="P286" s="135">
        <f>O286*H286</f>
        <v>0</v>
      </c>
      <c r="Q286" s="135">
        <v>0</v>
      </c>
      <c r="R286" s="135">
        <f>Q286*H286</f>
        <v>0</v>
      </c>
      <c r="S286" s="135">
        <v>0</v>
      </c>
      <c r="T286" s="136">
        <f>S286*H286</f>
        <v>0</v>
      </c>
      <c r="AR286" s="137" t="s">
        <v>133</v>
      </c>
      <c r="AT286" s="137" t="s">
        <v>128</v>
      </c>
      <c r="AU286" s="137" t="s">
        <v>86</v>
      </c>
      <c r="AY286" s="16" t="s">
        <v>126</v>
      </c>
      <c r="BE286" s="138">
        <f>IF(N286="základní",J286,0)</f>
        <v>0</v>
      </c>
      <c r="BF286" s="138">
        <f>IF(N286="snížená",J286,0)</f>
        <v>0</v>
      </c>
      <c r="BG286" s="138">
        <f>IF(N286="zákl. přenesená",J286,0)</f>
        <v>0</v>
      </c>
      <c r="BH286" s="138">
        <f>IF(N286="sníž. přenesená",J286,0)</f>
        <v>0</v>
      </c>
      <c r="BI286" s="138">
        <f>IF(N286="nulová",J286,0)</f>
        <v>0</v>
      </c>
      <c r="BJ286" s="16" t="s">
        <v>84</v>
      </c>
      <c r="BK286" s="138">
        <f>ROUND(I286*H286,2)</f>
        <v>0</v>
      </c>
      <c r="BL286" s="16" t="s">
        <v>133</v>
      </c>
      <c r="BM286" s="137" t="s">
        <v>371</v>
      </c>
    </row>
    <row r="287" spans="2:65" s="1" customFormat="1">
      <c r="B287" s="31"/>
      <c r="D287" s="139" t="s">
        <v>135</v>
      </c>
      <c r="F287" s="140" t="s">
        <v>372</v>
      </c>
      <c r="I287" s="141"/>
      <c r="L287" s="31"/>
      <c r="M287" s="142"/>
      <c r="T287" s="52"/>
      <c r="AT287" s="16" t="s">
        <v>135</v>
      </c>
      <c r="AU287" s="16" t="s">
        <v>86</v>
      </c>
    </row>
    <row r="288" spans="2:65" s="1" customFormat="1" ht="24.2" customHeight="1">
      <c r="B288" s="31"/>
      <c r="C288" s="126" t="s">
        <v>373</v>
      </c>
      <c r="D288" s="126" t="s">
        <v>128</v>
      </c>
      <c r="E288" s="127" t="s">
        <v>374</v>
      </c>
      <c r="F288" s="128" t="s">
        <v>375</v>
      </c>
      <c r="G288" s="129" t="s">
        <v>131</v>
      </c>
      <c r="H288" s="130">
        <v>905</v>
      </c>
      <c r="I288" s="131"/>
      <c r="J288" s="132">
        <f>ROUND(I288*H288,2)</f>
        <v>0</v>
      </c>
      <c r="K288" s="128" t="s">
        <v>132</v>
      </c>
      <c r="L288" s="31"/>
      <c r="M288" s="133" t="s">
        <v>19</v>
      </c>
      <c r="N288" s="134" t="s">
        <v>47</v>
      </c>
      <c r="P288" s="135">
        <f>O288*H288</f>
        <v>0</v>
      </c>
      <c r="Q288" s="135">
        <v>0</v>
      </c>
      <c r="R288" s="135">
        <f>Q288*H288</f>
        <v>0</v>
      </c>
      <c r="S288" s="135">
        <v>0</v>
      </c>
      <c r="T288" s="136">
        <f>S288*H288</f>
        <v>0</v>
      </c>
      <c r="AR288" s="137" t="s">
        <v>133</v>
      </c>
      <c r="AT288" s="137" t="s">
        <v>128</v>
      </c>
      <c r="AU288" s="137" t="s">
        <v>86</v>
      </c>
      <c r="AY288" s="16" t="s">
        <v>126</v>
      </c>
      <c r="BE288" s="138">
        <f>IF(N288="základní",J288,0)</f>
        <v>0</v>
      </c>
      <c r="BF288" s="138">
        <f>IF(N288="snížená",J288,0)</f>
        <v>0</v>
      </c>
      <c r="BG288" s="138">
        <f>IF(N288="zákl. přenesená",J288,0)</f>
        <v>0</v>
      </c>
      <c r="BH288" s="138">
        <f>IF(N288="sníž. přenesená",J288,0)</f>
        <v>0</v>
      </c>
      <c r="BI288" s="138">
        <f>IF(N288="nulová",J288,0)</f>
        <v>0</v>
      </c>
      <c r="BJ288" s="16" t="s">
        <v>84</v>
      </c>
      <c r="BK288" s="138">
        <f>ROUND(I288*H288,2)</f>
        <v>0</v>
      </c>
      <c r="BL288" s="16" t="s">
        <v>133</v>
      </c>
      <c r="BM288" s="137" t="s">
        <v>376</v>
      </c>
    </row>
    <row r="289" spans="2:65" s="1" customFormat="1">
      <c r="B289" s="31"/>
      <c r="D289" s="139" t="s">
        <v>135</v>
      </c>
      <c r="F289" s="140" t="s">
        <v>377</v>
      </c>
      <c r="I289" s="141"/>
      <c r="L289" s="31"/>
      <c r="M289" s="142"/>
      <c r="T289" s="52"/>
      <c r="AT289" s="16" t="s">
        <v>135</v>
      </c>
      <c r="AU289" s="16" t="s">
        <v>86</v>
      </c>
    </row>
    <row r="290" spans="2:65" s="1" customFormat="1" ht="16.5" customHeight="1">
      <c r="B290" s="31"/>
      <c r="C290" s="164" t="s">
        <v>378</v>
      </c>
      <c r="D290" s="164" t="s">
        <v>362</v>
      </c>
      <c r="E290" s="165" t="s">
        <v>379</v>
      </c>
      <c r="F290" s="166" t="s">
        <v>380</v>
      </c>
      <c r="G290" s="167" t="s">
        <v>381</v>
      </c>
      <c r="H290" s="168">
        <v>18.100000000000001</v>
      </c>
      <c r="I290" s="169"/>
      <c r="J290" s="170">
        <f>ROUND(I290*H290,2)</f>
        <v>0</v>
      </c>
      <c r="K290" s="166" t="s">
        <v>132</v>
      </c>
      <c r="L290" s="171"/>
      <c r="M290" s="172" t="s">
        <v>19</v>
      </c>
      <c r="N290" s="173" t="s">
        <v>47</v>
      </c>
      <c r="P290" s="135">
        <f>O290*H290</f>
        <v>0</v>
      </c>
      <c r="Q290" s="135">
        <v>1E-3</v>
      </c>
      <c r="R290" s="135">
        <f>Q290*H290</f>
        <v>1.8100000000000002E-2</v>
      </c>
      <c r="S290" s="135">
        <v>0</v>
      </c>
      <c r="T290" s="136">
        <f>S290*H290</f>
        <v>0</v>
      </c>
      <c r="AR290" s="137" t="s">
        <v>186</v>
      </c>
      <c r="AT290" s="137" t="s">
        <v>362</v>
      </c>
      <c r="AU290" s="137" t="s">
        <v>86</v>
      </c>
      <c r="AY290" s="16" t="s">
        <v>126</v>
      </c>
      <c r="BE290" s="138">
        <f>IF(N290="základní",J290,0)</f>
        <v>0</v>
      </c>
      <c r="BF290" s="138">
        <f>IF(N290="snížená",J290,0)</f>
        <v>0</v>
      </c>
      <c r="BG290" s="138">
        <f>IF(N290="zákl. přenesená",J290,0)</f>
        <v>0</v>
      </c>
      <c r="BH290" s="138">
        <f>IF(N290="sníž. přenesená",J290,0)</f>
        <v>0</v>
      </c>
      <c r="BI290" s="138">
        <f>IF(N290="nulová",J290,0)</f>
        <v>0</v>
      </c>
      <c r="BJ290" s="16" t="s">
        <v>84</v>
      </c>
      <c r="BK290" s="138">
        <f>ROUND(I290*H290,2)</f>
        <v>0</v>
      </c>
      <c r="BL290" s="16" t="s">
        <v>133</v>
      </c>
      <c r="BM290" s="137" t="s">
        <v>382</v>
      </c>
    </row>
    <row r="291" spans="2:65" s="13" customFormat="1">
      <c r="B291" s="150"/>
      <c r="D291" s="144" t="s">
        <v>137</v>
      </c>
      <c r="E291" s="151" t="s">
        <v>19</v>
      </c>
      <c r="F291" s="152" t="s">
        <v>383</v>
      </c>
      <c r="H291" s="153">
        <v>18.100000000000001</v>
      </c>
      <c r="I291" s="154"/>
      <c r="L291" s="150"/>
      <c r="M291" s="155"/>
      <c r="T291" s="156"/>
      <c r="AT291" s="151" t="s">
        <v>137</v>
      </c>
      <c r="AU291" s="151" t="s">
        <v>86</v>
      </c>
      <c r="AV291" s="13" t="s">
        <v>86</v>
      </c>
      <c r="AW291" s="13" t="s">
        <v>37</v>
      </c>
      <c r="AX291" s="13" t="s">
        <v>84</v>
      </c>
      <c r="AY291" s="151" t="s">
        <v>126</v>
      </c>
    </row>
    <row r="292" spans="2:65" s="1" customFormat="1" ht="21.75" customHeight="1">
      <c r="B292" s="31"/>
      <c r="C292" s="126" t="s">
        <v>384</v>
      </c>
      <c r="D292" s="126" t="s">
        <v>128</v>
      </c>
      <c r="E292" s="127" t="s">
        <v>385</v>
      </c>
      <c r="F292" s="128" t="s">
        <v>386</v>
      </c>
      <c r="G292" s="129" t="s">
        <v>131</v>
      </c>
      <c r="H292" s="130">
        <v>4695</v>
      </c>
      <c r="I292" s="131"/>
      <c r="J292" s="132">
        <f>ROUND(I292*H292,2)</f>
        <v>0</v>
      </c>
      <c r="K292" s="128" t="s">
        <v>132</v>
      </c>
      <c r="L292" s="31"/>
      <c r="M292" s="133" t="s">
        <v>19</v>
      </c>
      <c r="N292" s="134" t="s">
        <v>47</v>
      </c>
      <c r="P292" s="135">
        <f>O292*H292</f>
        <v>0</v>
      </c>
      <c r="Q292" s="135">
        <v>0</v>
      </c>
      <c r="R292" s="135">
        <f>Q292*H292</f>
        <v>0</v>
      </c>
      <c r="S292" s="135">
        <v>0</v>
      </c>
      <c r="T292" s="136">
        <f>S292*H292</f>
        <v>0</v>
      </c>
      <c r="AR292" s="137" t="s">
        <v>133</v>
      </c>
      <c r="AT292" s="137" t="s">
        <v>128</v>
      </c>
      <c r="AU292" s="137" t="s">
        <v>86</v>
      </c>
      <c r="AY292" s="16" t="s">
        <v>126</v>
      </c>
      <c r="BE292" s="138">
        <f>IF(N292="základní",J292,0)</f>
        <v>0</v>
      </c>
      <c r="BF292" s="138">
        <f>IF(N292="snížená",J292,0)</f>
        <v>0</v>
      </c>
      <c r="BG292" s="138">
        <f>IF(N292="zákl. přenesená",J292,0)</f>
        <v>0</v>
      </c>
      <c r="BH292" s="138">
        <f>IF(N292="sníž. přenesená",J292,0)</f>
        <v>0</v>
      </c>
      <c r="BI292" s="138">
        <f>IF(N292="nulová",J292,0)</f>
        <v>0</v>
      </c>
      <c r="BJ292" s="16" t="s">
        <v>84</v>
      </c>
      <c r="BK292" s="138">
        <f>ROUND(I292*H292,2)</f>
        <v>0</v>
      </c>
      <c r="BL292" s="16" t="s">
        <v>133</v>
      </c>
      <c r="BM292" s="137" t="s">
        <v>387</v>
      </c>
    </row>
    <row r="293" spans="2:65" s="1" customFormat="1">
      <c r="B293" s="31"/>
      <c r="D293" s="139" t="s">
        <v>135</v>
      </c>
      <c r="F293" s="140" t="s">
        <v>388</v>
      </c>
      <c r="I293" s="141"/>
      <c r="L293" s="31"/>
      <c r="M293" s="142"/>
      <c r="T293" s="52"/>
      <c r="AT293" s="16" t="s">
        <v>135</v>
      </c>
      <c r="AU293" s="16" t="s">
        <v>86</v>
      </c>
    </row>
    <row r="294" spans="2:65" s="12" customFormat="1">
      <c r="B294" s="143"/>
      <c r="D294" s="144" t="s">
        <v>137</v>
      </c>
      <c r="E294" s="145" t="s">
        <v>19</v>
      </c>
      <c r="F294" s="146" t="s">
        <v>389</v>
      </c>
      <c r="H294" s="145" t="s">
        <v>19</v>
      </c>
      <c r="I294" s="147"/>
      <c r="L294" s="143"/>
      <c r="M294" s="148"/>
      <c r="T294" s="149"/>
      <c r="AT294" s="145" t="s">
        <v>137</v>
      </c>
      <c r="AU294" s="145" t="s">
        <v>86</v>
      </c>
      <c r="AV294" s="12" t="s">
        <v>84</v>
      </c>
      <c r="AW294" s="12" t="s">
        <v>37</v>
      </c>
      <c r="AX294" s="12" t="s">
        <v>76</v>
      </c>
      <c r="AY294" s="145" t="s">
        <v>126</v>
      </c>
    </row>
    <row r="295" spans="2:65" s="13" customFormat="1">
      <c r="B295" s="150"/>
      <c r="D295" s="144" t="s">
        <v>137</v>
      </c>
      <c r="E295" s="151" t="s">
        <v>19</v>
      </c>
      <c r="F295" s="152" t="s">
        <v>390</v>
      </c>
      <c r="H295" s="153">
        <v>1615</v>
      </c>
      <c r="I295" s="154"/>
      <c r="L295" s="150"/>
      <c r="M295" s="155"/>
      <c r="T295" s="156"/>
      <c r="AT295" s="151" t="s">
        <v>137</v>
      </c>
      <c r="AU295" s="151" t="s">
        <v>86</v>
      </c>
      <c r="AV295" s="13" t="s">
        <v>86</v>
      </c>
      <c r="AW295" s="13" t="s">
        <v>37</v>
      </c>
      <c r="AX295" s="13" t="s">
        <v>76</v>
      </c>
      <c r="AY295" s="151" t="s">
        <v>126</v>
      </c>
    </row>
    <row r="296" spans="2:65" s="12" customFormat="1">
      <c r="B296" s="143"/>
      <c r="D296" s="144" t="s">
        <v>137</v>
      </c>
      <c r="E296" s="145" t="s">
        <v>19</v>
      </c>
      <c r="F296" s="146" t="s">
        <v>391</v>
      </c>
      <c r="H296" s="145" t="s">
        <v>19</v>
      </c>
      <c r="I296" s="147"/>
      <c r="L296" s="143"/>
      <c r="M296" s="148"/>
      <c r="T296" s="149"/>
      <c r="AT296" s="145" t="s">
        <v>137</v>
      </c>
      <c r="AU296" s="145" t="s">
        <v>86</v>
      </c>
      <c r="AV296" s="12" t="s">
        <v>84</v>
      </c>
      <c r="AW296" s="12" t="s">
        <v>37</v>
      </c>
      <c r="AX296" s="12" t="s">
        <v>76</v>
      </c>
      <c r="AY296" s="145" t="s">
        <v>126</v>
      </c>
    </row>
    <row r="297" spans="2:65" s="13" customFormat="1">
      <c r="B297" s="150"/>
      <c r="D297" s="144" t="s">
        <v>137</v>
      </c>
      <c r="E297" s="151" t="s">
        <v>19</v>
      </c>
      <c r="F297" s="152" t="s">
        <v>392</v>
      </c>
      <c r="H297" s="153">
        <v>3080</v>
      </c>
      <c r="I297" s="154"/>
      <c r="L297" s="150"/>
      <c r="M297" s="155"/>
      <c r="T297" s="156"/>
      <c r="AT297" s="151" t="s">
        <v>137</v>
      </c>
      <c r="AU297" s="151" t="s">
        <v>86</v>
      </c>
      <c r="AV297" s="13" t="s">
        <v>86</v>
      </c>
      <c r="AW297" s="13" t="s">
        <v>37</v>
      </c>
      <c r="AX297" s="13" t="s">
        <v>76</v>
      </c>
      <c r="AY297" s="151" t="s">
        <v>126</v>
      </c>
    </row>
    <row r="298" spans="2:65" s="14" customFormat="1">
      <c r="B298" s="157"/>
      <c r="D298" s="144" t="s">
        <v>137</v>
      </c>
      <c r="E298" s="158" t="s">
        <v>19</v>
      </c>
      <c r="F298" s="159" t="s">
        <v>148</v>
      </c>
      <c r="H298" s="160">
        <v>4695</v>
      </c>
      <c r="I298" s="161"/>
      <c r="L298" s="157"/>
      <c r="M298" s="162"/>
      <c r="T298" s="163"/>
      <c r="AT298" s="158" t="s">
        <v>137</v>
      </c>
      <c r="AU298" s="158" t="s">
        <v>86</v>
      </c>
      <c r="AV298" s="14" t="s">
        <v>133</v>
      </c>
      <c r="AW298" s="14" t="s">
        <v>37</v>
      </c>
      <c r="AX298" s="14" t="s">
        <v>84</v>
      </c>
      <c r="AY298" s="158" t="s">
        <v>126</v>
      </c>
    </row>
    <row r="299" spans="2:65" s="11" customFormat="1" ht="22.7" customHeight="1">
      <c r="B299" s="114"/>
      <c r="D299" s="115" t="s">
        <v>75</v>
      </c>
      <c r="E299" s="124" t="s">
        <v>86</v>
      </c>
      <c r="F299" s="124" t="s">
        <v>393</v>
      </c>
      <c r="I299" s="117"/>
      <c r="J299" s="125">
        <f>BK299</f>
        <v>0</v>
      </c>
      <c r="L299" s="114"/>
      <c r="M299" s="119"/>
      <c r="P299" s="120">
        <f>SUM(P300:P309)</f>
        <v>0</v>
      </c>
      <c r="R299" s="120">
        <f>SUM(R300:R309)</f>
        <v>0.59343200000000007</v>
      </c>
      <c r="T299" s="121">
        <f>SUM(T300:T309)</f>
        <v>0</v>
      </c>
      <c r="AR299" s="115" t="s">
        <v>84</v>
      </c>
      <c r="AT299" s="122" t="s">
        <v>75</v>
      </c>
      <c r="AU299" s="122" t="s">
        <v>84</v>
      </c>
      <c r="AY299" s="115" t="s">
        <v>126</v>
      </c>
      <c r="BK299" s="123">
        <f>SUM(BK300:BK309)</f>
        <v>0</v>
      </c>
    </row>
    <row r="300" spans="2:65" s="1" customFormat="1" ht="16.5" customHeight="1">
      <c r="B300" s="31"/>
      <c r="C300" s="126" t="s">
        <v>394</v>
      </c>
      <c r="D300" s="126" t="s">
        <v>128</v>
      </c>
      <c r="E300" s="127" t="s">
        <v>395</v>
      </c>
      <c r="F300" s="128" t="s">
        <v>396</v>
      </c>
      <c r="G300" s="129" t="s">
        <v>280</v>
      </c>
      <c r="H300" s="130">
        <v>7.8</v>
      </c>
      <c r="I300" s="131"/>
      <c r="J300" s="132">
        <f>ROUND(I300*H300,2)</f>
        <v>0</v>
      </c>
      <c r="K300" s="128" t="s">
        <v>132</v>
      </c>
      <c r="L300" s="31"/>
      <c r="M300" s="133" t="s">
        <v>19</v>
      </c>
      <c r="N300" s="134" t="s">
        <v>47</v>
      </c>
      <c r="P300" s="135">
        <f>O300*H300</f>
        <v>0</v>
      </c>
      <c r="Q300" s="135">
        <v>0</v>
      </c>
      <c r="R300" s="135">
        <f>Q300*H300</f>
        <v>0</v>
      </c>
      <c r="S300" s="135">
        <v>0</v>
      </c>
      <c r="T300" s="136">
        <f>S300*H300</f>
        <v>0</v>
      </c>
      <c r="AR300" s="137" t="s">
        <v>133</v>
      </c>
      <c r="AT300" s="137" t="s">
        <v>128</v>
      </c>
      <c r="AU300" s="137" t="s">
        <v>86</v>
      </c>
      <c r="AY300" s="16" t="s">
        <v>126</v>
      </c>
      <c r="BE300" s="138">
        <f>IF(N300="základní",J300,0)</f>
        <v>0</v>
      </c>
      <c r="BF300" s="138">
        <f>IF(N300="snížená",J300,0)</f>
        <v>0</v>
      </c>
      <c r="BG300" s="138">
        <f>IF(N300="zákl. přenesená",J300,0)</f>
        <v>0</v>
      </c>
      <c r="BH300" s="138">
        <f>IF(N300="sníž. přenesená",J300,0)</f>
        <v>0</v>
      </c>
      <c r="BI300" s="138">
        <f>IF(N300="nulová",J300,0)</f>
        <v>0</v>
      </c>
      <c r="BJ300" s="16" t="s">
        <v>84</v>
      </c>
      <c r="BK300" s="138">
        <f>ROUND(I300*H300,2)</f>
        <v>0</v>
      </c>
      <c r="BL300" s="16" t="s">
        <v>133</v>
      </c>
      <c r="BM300" s="137" t="s">
        <v>397</v>
      </c>
    </row>
    <row r="301" spans="2:65" s="1" customFormat="1">
      <c r="B301" s="31"/>
      <c r="D301" s="139" t="s">
        <v>135</v>
      </c>
      <c r="F301" s="140" t="s">
        <v>398</v>
      </c>
      <c r="I301" s="141"/>
      <c r="L301" s="31"/>
      <c r="M301" s="142"/>
      <c r="T301" s="52"/>
      <c r="AT301" s="16" t="s">
        <v>135</v>
      </c>
      <c r="AU301" s="16" t="s">
        <v>86</v>
      </c>
    </row>
    <row r="302" spans="2:65" s="1" customFormat="1" ht="19.5">
      <c r="B302" s="31"/>
      <c r="D302" s="144" t="s">
        <v>399</v>
      </c>
      <c r="F302" s="174" t="s">
        <v>400</v>
      </c>
      <c r="I302" s="141"/>
      <c r="L302" s="31"/>
      <c r="M302" s="142"/>
      <c r="T302" s="52"/>
      <c r="AT302" s="16" t="s">
        <v>399</v>
      </c>
      <c r="AU302" s="16" t="s">
        <v>86</v>
      </c>
    </row>
    <row r="303" spans="2:65" s="12" customFormat="1">
      <c r="B303" s="143"/>
      <c r="D303" s="144" t="s">
        <v>137</v>
      </c>
      <c r="E303" s="145" t="s">
        <v>19</v>
      </c>
      <c r="F303" s="146" t="s">
        <v>401</v>
      </c>
      <c r="H303" s="145" t="s">
        <v>19</v>
      </c>
      <c r="I303" s="147"/>
      <c r="L303" s="143"/>
      <c r="M303" s="148"/>
      <c r="T303" s="149"/>
      <c r="AT303" s="145" t="s">
        <v>137</v>
      </c>
      <c r="AU303" s="145" t="s">
        <v>86</v>
      </c>
      <c r="AV303" s="12" t="s">
        <v>84</v>
      </c>
      <c r="AW303" s="12" t="s">
        <v>37</v>
      </c>
      <c r="AX303" s="12" t="s">
        <v>76</v>
      </c>
      <c r="AY303" s="145" t="s">
        <v>126</v>
      </c>
    </row>
    <row r="304" spans="2:65" s="13" customFormat="1">
      <c r="B304" s="150"/>
      <c r="D304" s="144" t="s">
        <v>137</v>
      </c>
      <c r="E304" s="151" t="s">
        <v>19</v>
      </c>
      <c r="F304" s="152" t="s">
        <v>402</v>
      </c>
      <c r="H304" s="153">
        <v>7.8</v>
      </c>
      <c r="I304" s="154"/>
      <c r="L304" s="150"/>
      <c r="M304" s="155"/>
      <c r="T304" s="156"/>
      <c r="AT304" s="151" t="s">
        <v>137</v>
      </c>
      <c r="AU304" s="151" t="s">
        <v>86</v>
      </c>
      <c r="AV304" s="13" t="s">
        <v>86</v>
      </c>
      <c r="AW304" s="13" t="s">
        <v>37</v>
      </c>
      <c r="AX304" s="13" t="s">
        <v>84</v>
      </c>
      <c r="AY304" s="151" t="s">
        <v>126</v>
      </c>
    </row>
    <row r="305" spans="2:65" s="1" customFormat="1" ht="16.5" customHeight="1">
      <c r="B305" s="31"/>
      <c r="C305" s="126" t="s">
        <v>403</v>
      </c>
      <c r="D305" s="126" t="s">
        <v>128</v>
      </c>
      <c r="E305" s="127" t="s">
        <v>404</v>
      </c>
      <c r="F305" s="128" t="s">
        <v>405</v>
      </c>
      <c r="G305" s="129" t="s">
        <v>345</v>
      </c>
      <c r="H305" s="130">
        <v>0.56000000000000005</v>
      </c>
      <c r="I305" s="131"/>
      <c r="J305" s="132">
        <f>ROUND(I305*H305,2)</f>
        <v>0</v>
      </c>
      <c r="K305" s="128" t="s">
        <v>132</v>
      </c>
      <c r="L305" s="31"/>
      <c r="M305" s="133" t="s">
        <v>19</v>
      </c>
      <c r="N305" s="134" t="s">
        <v>47</v>
      </c>
      <c r="P305" s="135">
        <f>O305*H305</f>
        <v>0</v>
      </c>
      <c r="Q305" s="135">
        <v>1.0597000000000001</v>
      </c>
      <c r="R305" s="135">
        <f>Q305*H305</f>
        <v>0.59343200000000007</v>
      </c>
      <c r="S305" s="135">
        <v>0</v>
      </c>
      <c r="T305" s="136">
        <f>S305*H305</f>
        <v>0</v>
      </c>
      <c r="AR305" s="137" t="s">
        <v>133</v>
      </c>
      <c r="AT305" s="137" t="s">
        <v>128</v>
      </c>
      <c r="AU305" s="137" t="s">
        <v>86</v>
      </c>
      <c r="AY305" s="16" t="s">
        <v>126</v>
      </c>
      <c r="BE305" s="138">
        <f>IF(N305="základní",J305,0)</f>
        <v>0</v>
      </c>
      <c r="BF305" s="138">
        <f>IF(N305="snížená",J305,0)</f>
        <v>0</v>
      </c>
      <c r="BG305" s="138">
        <f>IF(N305="zákl. přenesená",J305,0)</f>
        <v>0</v>
      </c>
      <c r="BH305" s="138">
        <f>IF(N305="sníž. přenesená",J305,0)</f>
        <v>0</v>
      </c>
      <c r="BI305" s="138">
        <f>IF(N305="nulová",J305,0)</f>
        <v>0</v>
      </c>
      <c r="BJ305" s="16" t="s">
        <v>84</v>
      </c>
      <c r="BK305" s="138">
        <f>ROUND(I305*H305,2)</f>
        <v>0</v>
      </c>
      <c r="BL305" s="16" t="s">
        <v>133</v>
      </c>
      <c r="BM305" s="137" t="s">
        <v>406</v>
      </c>
    </row>
    <row r="306" spans="2:65" s="1" customFormat="1">
      <c r="B306" s="31"/>
      <c r="D306" s="139" t="s">
        <v>135</v>
      </c>
      <c r="F306" s="140" t="s">
        <v>407</v>
      </c>
      <c r="I306" s="141"/>
      <c r="L306" s="31"/>
      <c r="M306" s="142"/>
      <c r="T306" s="52"/>
      <c r="AT306" s="16" t="s">
        <v>135</v>
      </c>
      <c r="AU306" s="16" t="s">
        <v>86</v>
      </c>
    </row>
    <row r="307" spans="2:65" s="12" customFormat="1">
      <c r="B307" s="143"/>
      <c r="D307" s="144" t="s">
        <v>137</v>
      </c>
      <c r="E307" s="145" t="s">
        <v>19</v>
      </c>
      <c r="F307" s="146" t="s">
        <v>401</v>
      </c>
      <c r="H307" s="145" t="s">
        <v>19</v>
      </c>
      <c r="I307" s="147"/>
      <c r="L307" s="143"/>
      <c r="M307" s="148"/>
      <c r="T307" s="149"/>
      <c r="AT307" s="145" t="s">
        <v>137</v>
      </c>
      <c r="AU307" s="145" t="s">
        <v>86</v>
      </c>
      <c r="AV307" s="12" t="s">
        <v>84</v>
      </c>
      <c r="AW307" s="12" t="s">
        <v>37</v>
      </c>
      <c r="AX307" s="12" t="s">
        <v>76</v>
      </c>
      <c r="AY307" s="145" t="s">
        <v>126</v>
      </c>
    </row>
    <row r="308" spans="2:65" s="12" customFormat="1">
      <c r="B308" s="143"/>
      <c r="D308" s="144" t="s">
        <v>137</v>
      </c>
      <c r="E308" s="145" t="s">
        <v>19</v>
      </c>
      <c r="F308" s="146" t="s">
        <v>408</v>
      </c>
      <c r="H308" s="145" t="s">
        <v>19</v>
      </c>
      <c r="I308" s="147"/>
      <c r="L308" s="143"/>
      <c r="M308" s="148"/>
      <c r="T308" s="149"/>
      <c r="AT308" s="145" t="s">
        <v>137</v>
      </c>
      <c r="AU308" s="145" t="s">
        <v>86</v>
      </c>
      <c r="AV308" s="12" t="s">
        <v>84</v>
      </c>
      <c r="AW308" s="12" t="s">
        <v>37</v>
      </c>
      <c r="AX308" s="12" t="s">
        <v>76</v>
      </c>
      <c r="AY308" s="145" t="s">
        <v>126</v>
      </c>
    </row>
    <row r="309" spans="2:65" s="13" customFormat="1">
      <c r="B309" s="150"/>
      <c r="D309" s="144" t="s">
        <v>137</v>
      </c>
      <c r="E309" s="151" t="s">
        <v>19</v>
      </c>
      <c r="F309" s="152" t="s">
        <v>409</v>
      </c>
      <c r="H309" s="153">
        <v>0.56000000000000005</v>
      </c>
      <c r="I309" s="154"/>
      <c r="L309" s="150"/>
      <c r="M309" s="155"/>
      <c r="T309" s="156"/>
      <c r="AT309" s="151" t="s">
        <v>137</v>
      </c>
      <c r="AU309" s="151" t="s">
        <v>86</v>
      </c>
      <c r="AV309" s="13" t="s">
        <v>86</v>
      </c>
      <c r="AW309" s="13" t="s">
        <v>37</v>
      </c>
      <c r="AX309" s="13" t="s">
        <v>84</v>
      </c>
      <c r="AY309" s="151" t="s">
        <v>126</v>
      </c>
    </row>
    <row r="310" spans="2:65" s="11" customFormat="1" ht="22.7" customHeight="1">
      <c r="B310" s="114"/>
      <c r="D310" s="115" t="s">
        <v>75</v>
      </c>
      <c r="E310" s="124" t="s">
        <v>133</v>
      </c>
      <c r="F310" s="124" t="s">
        <v>410</v>
      </c>
      <c r="I310" s="117"/>
      <c r="J310" s="125">
        <f>BK310</f>
        <v>0</v>
      </c>
      <c r="L310" s="114"/>
      <c r="M310" s="119"/>
      <c r="P310" s="120">
        <f>SUM(P311:P317)</f>
        <v>0</v>
      </c>
      <c r="R310" s="120">
        <f>SUM(R311:R317)</f>
        <v>0.34342</v>
      </c>
      <c r="T310" s="121">
        <f>SUM(T311:T317)</f>
        <v>0</v>
      </c>
      <c r="AR310" s="115" t="s">
        <v>84</v>
      </c>
      <c r="AT310" s="122" t="s">
        <v>75</v>
      </c>
      <c r="AU310" s="122" t="s">
        <v>84</v>
      </c>
      <c r="AY310" s="115" t="s">
        <v>126</v>
      </c>
      <c r="BK310" s="123">
        <f>SUM(BK311:BK317)</f>
        <v>0</v>
      </c>
    </row>
    <row r="311" spans="2:65" s="1" customFormat="1" ht="16.5" customHeight="1">
      <c r="B311" s="31"/>
      <c r="C311" s="126" t="s">
        <v>411</v>
      </c>
      <c r="D311" s="126" t="s">
        <v>128</v>
      </c>
      <c r="E311" s="127" t="s">
        <v>412</v>
      </c>
      <c r="F311" s="128" t="s">
        <v>413</v>
      </c>
      <c r="G311" s="129" t="s">
        <v>280</v>
      </c>
      <c r="H311" s="130">
        <v>0.8</v>
      </c>
      <c r="I311" s="131"/>
      <c r="J311" s="132">
        <f>ROUND(I311*H311,2)</f>
        <v>0</v>
      </c>
      <c r="K311" s="128" t="s">
        <v>132</v>
      </c>
      <c r="L311" s="31"/>
      <c r="M311" s="133" t="s">
        <v>19</v>
      </c>
      <c r="N311" s="134" t="s">
        <v>47</v>
      </c>
      <c r="P311" s="135">
        <f>O311*H311</f>
        <v>0</v>
      </c>
      <c r="Q311" s="135">
        <v>0</v>
      </c>
      <c r="R311" s="135">
        <f>Q311*H311</f>
        <v>0</v>
      </c>
      <c r="S311" s="135">
        <v>0</v>
      </c>
      <c r="T311" s="136">
        <f>S311*H311</f>
        <v>0</v>
      </c>
      <c r="AR311" s="137" t="s">
        <v>133</v>
      </c>
      <c r="AT311" s="137" t="s">
        <v>128</v>
      </c>
      <c r="AU311" s="137" t="s">
        <v>86</v>
      </c>
      <c r="AY311" s="16" t="s">
        <v>126</v>
      </c>
      <c r="BE311" s="138">
        <f>IF(N311="základní",J311,0)</f>
        <v>0</v>
      </c>
      <c r="BF311" s="138">
        <f>IF(N311="snížená",J311,0)</f>
        <v>0</v>
      </c>
      <c r="BG311" s="138">
        <f>IF(N311="zákl. přenesená",J311,0)</f>
        <v>0</v>
      </c>
      <c r="BH311" s="138">
        <f>IF(N311="sníž. přenesená",J311,0)</f>
        <v>0</v>
      </c>
      <c r="BI311" s="138">
        <f>IF(N311="nulová",J311,0)</f>
        <v>0</v>
      </c>
      <c r="BJ311" s="16" t="s">
        <v>84</v>
      </c>
      <c r="BK311" s="138">
        <f>ROUND(I311*H311,2)</f>
        <v>0</v>
      </c>
      <c r="BL311" s="16" t="s">
        <v>133</v>
      </c>
      <c r="BM311" s="137" t="s">
        <v>414</v>
      </c>
    </row>
    <row r="312" spans="2:65" s="1" customFormat="1">
      <c r="B312" s="31"/>
      <c r="D312" s="139" t="s">
        <v>135</v>
      </c>
      <c r="F312" s="140" t="s">
        <v>415</v>
      </c>
      <c r="I312" s="141"/>
      <c r="L312" s="31"/>
      <c r="M312" s="142"/>
      <c r="T312" s="52"/>
      <c r="AT312" s="16" t="s">
        <v>135</v>
      </c>
      <c r="AU312" s="16" t="s">
        <v>86</v>
      </c>
    </row>
    <row r="313" spans="2:65" s="12" customFormat="1">
      <c r="B313" s="143"/>
      <c r="D313" s="144" t="s">
        <v>137</v>
      </c>
      <c r="E313" s="145" t="s">
        <v>19</v>
      </c>
      <c r="F313" s="146" t="s">
        <v>320</v>
      </c>
      <c r="H313" s="145" t="s">
        <v>19</v>
      </c>
      <c r="I313" s="147"/>
      <c r="L313" s="143"/>
      <c r="M313" s="148"/>
      <c r="T313" s="149"/>
      <c r="AT313" s="145" t="s">
        <v>137</v>
      </c>
      <c r="AU313" s="145" t="s">
        <v>86</v>
      </c>
      <c r="AV313" s="12" t="s">
        <v>84</v>
      </c>
      <c r="AW313" s="12" t="s">
        <v>37</v>
      </c>
      <c r="AX313" s="12" t="s">
        <v>76</v>
      </c>
      <c r="AY313" s="145" t="s">
        <v>126</v>
      </c>
    </row>
    <row r="314" spans="2:65" s="13" customFormat="1">
      <c r="B314" s="150"/>
      <c r="D314" s="144" t="s">
        <v>137</v>
      </c>
      <c r="E314" s="151" t="s">
        <v>19</v>
      </c>
      <c r="F314" s="152" t="s">
        <v>416</v>
      </c>
      <c r="H314" s="153">
        <v>0.8</v>
      </c>
      <c r="I314" s="154"/>
      <c r="L314" s="150"/>
      <c r="M314" s="155"/>
      <c r="T314" s="156"/>
      <c r="AT314" s="151" t="s">
        <v>137</v>
      </c>
      <c r="AU314" s="151" t="s">
        <v>86</v>
      </c>
      <c r="AV314" s="13" t="s">
        <v>86</v>
      </c>
      <c r="AW314" s="13" t="s">
        <v>37</v>
      </c>
      <c r="AX314" s="13" t="s">
        <v>84</v>
      </c>
      <c r="AY314" s="151" t="s">
        <v>126</v>
      </c>
    </row>
    <row r="315" spans="2:65" s="1" customFormat="1" ht="21.75" customHeight="1">
      <c r="B315" s="31"/>
      <c r="C315" s="126" t="s">
        <v>417</v>
      </c>
      <c r="D315" s="126" t="s">
        <v>128</v>
      </c>
      <c r="E315" s="127" t="s">
        <v>418</v>
      </c>
      <c r="F315" s="128" t="s">
        <v>419</v>
      </c>
      <c r="G315" s="129" t="s">
        <v>420</v>
      </c>
      <c r="H315" s="130">
        <v>1</v>
      </c>
      <c r="I315" s="131"/>
      <c r="J315" s="132">
        <f>ROUND(I315*H315,2)</f>
        <v>0</v>
      </c>
      <c r="K315" s="128" t="s">
        <v>132</v>
      </c>
      <c r="L315" s="31"/>
      <c r="M315" s="133" t="s">
        <v>19</v>
      </c>
      <c r="N315" s="134" t="s">
        <v>47</v>
      </c>
      <c r="P315" s="135">
        <f>O315*H315</f>
        <v>0</v>
      </c>
      <c r="Q315" s="135">
        <v>8.7419999999999998E-2</v>
      </c>
      <c r="R315" s="135">
        <f>Q315*H315</f>
        <v>8.7419999999999998E-2</v>
      </c>
      <c r="S315" s="135">
        <v>0</v>
      </c>
      <c r="T315" s="136">
        <f>S315*H315</f>
        <v>0</v>
      </c>
      <c r="AR315" s="137" t="s">
        <v>133</v>
      </c>
      <c r="AT315" s="137" t="s">
        <v>128</v>
      </c>
      <c r="AU315" s="137" t="s">
        <v>86</v>
      </c>
      <c r="AY315" s="16" t="s">
        <v>126</v>
      </c>
      <c r="BE315" s="138">
        <f>IF(N315="základní",J315,0)</f>
        <v>0</v>
      </c>
      <c r="BF315" s="138">
        <f>IF(N315="snížená",J315,0)</f>
        <v>0</v>
      </c>
      <c r="BG315" s="138">
        <f>IF(N315="zákl. přenesená",J315,0)</f>
        <v>0</v>
      </c>
      <c r="BH315" s="138">
        <f>IF(N315="sníž. přenesená",J315,0)</f>
        <v>0</v>
      </c>
      <c r="BI315" s="138">
        <f>IF(N315="nulová",J315,0)</f>
        <v>0</v>
      </c>
      <c r="BJ315" s="16" t="s">
        <v>84</v>
      </c>
      <c r="BK315" s="138">
        <f>ROUND(I315*H315,2)</f>
        <v>0</v>
      </c>
      <c r="BL315" s="16" t="s">
        <v>133</v>
      </c>
      <c r="BM315" s="137" t="s">
        <v>421</v>
      </c>
    </row>
    <row r="316" spans="2:65" s="1" customFormat="1">
      <c r="B316" s="31"/>
      <c r="D316" s="139" t="s">
        <v>135</v>
      </c>
      <c r="F316" s="140" t="s">
        <v>422</v>
      </c>
      <c r="I316" s="141"/>
      <c r="L316" s="31"/>
      <c r="M316" s="142"/>
      <c r="T316" s="52"/>
      <c r="AT316" s="16" t="s">
        <v>135</v>
      </c>
      <c r="AU316" s="16" t="s">
        <v>86</v>
      </c>
    </row>
    <row r="317" spans="2:65" s="1" customFormat="1" ht="16.5" customHeight="1">
      <c r="B317" s="31"/>
      <c r="C317" s="164" t="s">
        <v>423</v>
      </c>
      <c r="D317" s="164" t="s">
        <v>362</v>
      </c>
      <c r="E317" s="165" t="s">
        <v>424</v>
      </c>
      <c r="F317" s="166" t="s">
        <v>425</v>
      </c>
      <c r="G317" s="167" t="s">
        <v>420</v>
      </c>
      <c r="H317" s="168">
        <v>8</v>
      </c>
      <c r="I317" s="169"/>
      <c r="J317" s="170">
        <f>ROUND(I317*H317,2)</f>
        <v>0</v>
      </c>
      <c r="K317" s="166" t="s">
        <v>132</v>
      </c>
      <c r="L317" s="171"/>
      <c r="M317" s="172" t="s">
        <v>19</v>
      </c>
      <c r="N317" s="173" t="s">
        <v>47</v>
      </c>
      <c r="P317" s="135">
        <f>O317*H317</f>
        <v>0</v>
      </c>
      <c r="Q317" s="135">
        <v>3.2000000000000001E-2</v>
      </c>
      <c r="R317" s="135">
        <f>Q317*H317</f>
        <v>0.25600000000000001</v>
      </c>
      <c r="S317" s="135">
        <v>0</v>
      </c>
      <c r="T317" s="136">
        <f>S317*H317</f>
        <v>0</v>
      </c>
      <c r="AR317" s="137" t="s">
        <v>186</v>
      </c>
      <c r="AT317" s="137" t="s">
        <v>362</v>
      </c>
      <c r="AU317" s="137" t="s">
        <v>86</v>
      </c>
      <c r="AY317" s="16" t="s">
        <v>126</v>
      </c>
      <c r="BE317" s="138">
        <f>IF(N317="základní",J317,0)</f>
        <v>0</v>
      </c>
      <c r="BF317" s="138">
        <f>IF(N317="snížená",J317,0)</f>
        <v>0</v>
      </c>
      <c r="BG317" s="138">
        <f>IF(N317="zákl. přenesená",J317,0)</f>
        <v>0</v>
      </c>
      <c r="BH317" s="138">
        <f>IF(N317="sníž. přenesená",J317,0)</f>
        <v>0</v>
      </c>
      <c r="BI317" s="138">
        <f>IF(N317="nulová",J317,0)</f>
        <v>0</v>
      </c>
      <c r="BJ317" s="16" t="s">
        <v>84</v>
      </c>
      <c r="BK317" s="138">
        <f>ROUND(I317*H317,2)</f>
        <v>0</v>
      </c>
      <c r="BL317" s="16" t="s">
        <v>133</v>
      </c>
      <c r="BM317" s="137" t="s">
        <v>426</v>
      </c>
    </row>
    <row r="318" spans="2:65" s="11" customFormat="1" ht="22.7" customHeight="1">
      <c r="B318" s="114"/>
      <c r="D318" s="115" t="s">
        <v>75</v>
      </c>
      <c r="E318" s="124" t="s">
        <v>167</v>
      </c>
      <c r="F318" s="124" t="s">
        <v>427</v>
      </c>
      <c r="I318" s="117"/>
      <c r="J318" s="125">
        <f>BK318</f>
        <v>0</v>
      </c>
      <c r="L318" s="114"/>
      <c r="M318" s="119"/>
      <c r="P318" s="120">
        <f>SUM(P319:P467)</f>
        <v>0</v>
      </c>
      <c r="R318" s="120">
        <f>SUM(R319:R467)</f>
        <v>743.76357180000002</v>
      </c>
      <c r="T318" s="121">
        <f>SUM(T319:T467)</f>
        <v>0</v>
      </c>
      <c r="AR318" s="115" t="s">
        <v>84</v>
      </c>
      <c r="AT318" s="122" t="s">
        <v>75</v>
      </c>
      <c r="AU318" s="122" t="s">
        <v>84</v>
      </c>
      <c r="AY318" s="115" t="s">
        <v>126</v>
      </c>
      <c r="BK318" s="123">
        <f>SUM(BK319:BK467)</f>
        <v>0</v>
      </c>
    </row>
    <row r="319" spans="2:65" s="1" customFormat="1" ht="24.2" customHeight="1">
      <c r="B319" s="31"/>
      <c r="C319" s="126" t="s">
        <v>428</v>
      </c>
      <c r="D319" s="126" t="s">
        <v>128</v>
      </c>
      <c r="E319" s="127" t="s">
        <v>429</v>
      </c>
      <c r="F319" s="128" t="s">
        <v>430</v>
      </c>
      <c r="G319" s="129" t="s">
        <v>131</v>
      </c>
      <c r="H319" s="130">
        <v>652</v>
      </c>
      <c r="I319" s="131"/>
      <c r="J319" s="132">
        <f>ROUND(I319*H319,2)</f>
        <v>0</v>
      </c>
      <c r="K319" s="128" t="s">
        <v>132</v>
      </c>
      <c r="L319" s="31"/>
      <c r="M319" s="133" t="s">
        <v>19</v>
      </c>
      <c r="N319" s="134" t="s">
        <v>47</v>
      </c>
      <c r="P319" s="135">
        <f>O319*H319</f>
        <v>0</v>
      </c>
      <c r="Q319" s="135">
        <v>0</v>
      </c>
      <c r="R319" s="135">
        <f>Q319*H319</f>
        <v>0</v>
      </c>
      <c r="S319" s="135">
        <v>0</v>
      </c>
      <c r="T319" s="136">
        <f>S319*H319</f>
        <v>0</v>
      </c>
      <c r="AR319" s="137" t="s">
        <v>133</v>
      </c>
      <c r="AT319" s="137" t="s">
        <v>128</v>
      </c>
      <c r="AU319" s="137" t="s">
        <v>86</v>
      </c>
      <c r="AY319" s="16" t="s">
        <v>126</v>
      </c>
      <c r="BE319" s="138">
        <f>IF(N319="základní",J319,0)</f>
        <v>0</v>
      </c>
      <c r="BF319" s="138">
        <f>IF(N319="snížená",J319,0)</f>
        <v>0</v>
      </c>
      <c r="BG319" s="138">
        <f>IF(N319="zákl. přenesená",J319,0)</f>
        <v>0</v>
      </c>
      <c r="BH319" s="138">
        <f>IF(N319="sníž. přenesená",J319,0)</f>
        <v>0</v>
      </c>
      <c r="BI319" s="138">
        <f>IF(N319="nulová",J319,0)</f>
        <v>0</v>
      </c>
      <c r="BJ319" s="16" t="s">
        <v>84</v>
      </c>
      <c r="BK319" s="138">
        <f>ROUND(I319*H319,2)</f>
        <v>0</v>
      </c>
      <c r="BL319" s="16" t="s">
        <v>133</v>
      </c>
      <c r="BM319" s="137" t="s">
        <v>431</v>
      </c>
    </row>
    <row r="320" spans="2:65" s="1" customFormat="1">
      <c r="B320" s="31"/>
      <c r="D320" s="139" t="s">
        <v>135</v>
      </c>
      <c r="F320" s="140" t="s">
        <v>432</v>
      </c>
      <c r="I320" s="141"/>
      <c r="L320" s="31"/>
      <c r="M320" s="142"/>
      <c r="T320" s="52"/>
      <c r="AT320" s="16" t="s">
        <v>135</v>
      </c>
      <c r="AU320" s="16" t="s">
        <v>86</v>
      </c>
    </row>
    <row r="321" spans="2:65" s="12" customFormat="1">
      <c r="B321" s="143"/>
      <c r="D321" s="144" t="s">
        <v>137</v>
      </c>
      <c r="E321" s="145" t="s">
        <v>19</v>
      </c>
      <c r="F321" s="146" t="s">
        <v>433</v>
      </c>
      <c r="H321" s="145" t="s">
        <v>19</v>
      </c>
      <c r="I321" s="147"/>
      <c r="L321" s="143"/>
      <c r="M321" s="148"/>
      <c r="T321" s="149"/>
      <c r="AT321" s="145" t="s">
        <v>137</v>
      </c>
      <c r="AU321" s="145" t="s">
        <v>86</v>
      </c>
      <c r="AV321" s="12" t="s">
        <v>84</v>
      </c>
      <c r="AW321" s="12" t="s">
        <v>37</v>
      </c>
      <c r="AX321" s="12" t="s">
        <v>76</v>
      </c>
      <c r="AY321" s="145" t="s">
        <v>126</v>
      </c>
    </row>
    <row r="322" spans="2:65" s="13" customFormat="1">
      <c r="B322" s="150"/>
      <c r="D322" s="144" t="s">
        <v>137</v>
      </c>
      <c r="E322" s="151" t="s">
        <v>19</v>
      </c>
      <c r="F322" s="152" t="s">
        <v>434</v>
      </c>
      <c r="H322" s="153">
        <v>652</v>
      </c>
      <c r="I322" s="154"/>
      <c r="L322" s="150"/>
      <c r="M322" s="155"/>
      <c r="T322" s="156"/>
      <c r="AT322" s="151" t="s">
        <v>137</v>
      </c>
      <c r="AU322" s="151" t="s">
        <v>86</v>
      </c>
      <c r="AV322" s="13" t="s">
        <v>86</v>
      </c>
      <c r="AW322" s="13" t="s">
        <v>37</v>
      </c>
      <c r="AX322" s="13" t="s">
        <v>84</v>
      </c>
      <c r="AY322" s="151" t="s">
        <v>126</v>
      </c>
    </row>
    <row r="323" spans="2:65" s="1" customFormat="1" ht="21.75" customHeight="1">
      <c r="B323" s="31"/>
      <c r="C323" s="126" t="s">
        <v>435</v>
      </c>
      <c r="D323" s="126" t="s">
        <v>128</v>
      </c>
      <c r="E323" s="127" t="s">
        <v>436</v>
      </c>
      <c r="F323" s="128" t="s">
        <v>437</v>
      </c>
      <c r="G323" s="129" t="s">
        <v>131</v>
      </c>
      <c r="H323" s="130">
        <v>39</v>
      </c>
      <c r="I323" s="131"/>
      <c r="J323" s="132">
        <f>ROUND(I323*H323,2)</f>
        <v>0</v>
      </c>
      <c r="K323" s="128" t="s">
        <v>132</v>
      </c>
      <c r="L323" s="31"/>
      <c r="M323" s="133" t="s">
        <v>19</v>
      </c>
      <c r="N323" s="134" t="s">
        <v>47</v>
      </c>
      <c r="P323" s="135">
        <f>O323*H323</f>
        <v>0</v>
      </c>
      <c r="Q323" s="135">
        <v>0</v>
      </c>
      <c r="R323" s="135">
        <f>Q323*H323</f>
        <v>0</v>
      </c>
      <c r="S323" s="135">
        <v>0</v>
      </c>
      <c r="T323" s="136">
        <f>S323*H323</f>
        <v>0</v>
      </c>
      <c r="AR323" s="137" t="s">
        <v>133</v>
      </c>
      <c r="AT323" s="137" t="s">
        <v>128</v>
      </c>
      <c r="AU323" s="137" t="s">
        <v>86</v>
      </c>
      <c r="AY323" s="16" t="s">
        <v>126</v>
      </c>
      <c r="BE323" s="138">
        <f>IF(N323="základní",J323,0)</f>
        <v>0</v>
      </c>
      <c r="BF323" s="138">
        <f>IF(N323="snížená",J323,0)</f>
        <v>0</v>
      </c>
      <c r="BG323" s="138">
        <f>IF(N323="zákl. přenesená",J323,0)</f>
        <v>0</v>
      </c>
      <c r="BH323" s="138">
        <f>IF(N323="sníž. přenesená",J323,0)</f>
        <v>0</v>
      </c>
      <c r="BI323" s="138">
        <f>IF(N323="nulová",J323,0)</f>
        <v>0</v>
      </c>
      <c r="BJ323" s="16" t="s">
        <v>84</v>
      </c>
      <c r="BK323" s="138">
        <f>ROUND(I323*H323,2)</f>
        <v>0</v>
      </c>
      <c r="BL323" s="16" t="s">
        <v>133</v>
      </c>
      <c r="BM323" s="137" t="s">
        <v>438</v>
      </c>
    </row>
    <row r="324" spans="2:65" s="1" customFormat="1">
      <c r="B324" s="31"/>
      <c r="D324" s="139" t="s">
        <v>135</v>
      </c>
      <c r="F324" s="140" t="s">
        <v>439</v>
      </c>
      <c r="I324" s="141"/>
      <c r="L324" s="31"/>
      <c r="M324" s="142"/>
      <c r="T324" s="52"/>
      <c r="AT324" s="16" t="s">
        <v>135</v>
      </c>
      <c r="AU324" s="16" t="s">
        <v>86</v>
      </c>
    </row>
    <row r="325" spans="2:65" s="12" customFormat="1">
      <c r="B325" s="143"/>
      <c r="D325" s="144" t="s">
        <v>137</v>
      </c>
      <c r="E325" s="145" t="s">
        <v>19</v>
      </c>
      <c r="F325" s="146" t="s">
        <v>440</v>
      </c>
      <c r="H325" s="145" t="s">
        <v>19</v>
      </c>
      <c r="I325" s="147"/>
      <c r="L325" s="143"/>
      <c r="M325" s="148"/>
      <c r="T325" s="149"/>
      <c r="AT325" s="145" t="s">
        <v>137</v>
      </c>
      <c r="AU325" s="145" t="s">
        <v>86</v>
      </c>
      <c r="AV325" s="12" t="s">
        <v>84</v>
      </c>
      <c r="AW325" s="12" t="s">
        <v>37</v>
      </c>
      <c r="AX325" s="12" t="s">
        <v>76</v>
      </c>
      <c r="AY325" s="145" t="s">
        <v>126</v>
      </c>
    </row>
    <row r="326" spans="2:65" s="13" customFormat="1">
      <c r="B326" s="150"/>
      <c r="D326" s="144" t="s">
        <v>137</v>
      </c>
      <c r="E326" s="151" t="s">
        <v>19</v>
      </c>
      <c r="F326" s="152" t="s">
        <v>441</v>
      </c>
      <c r="H326" s="153">
        <v>39</v>
      </c>
      <c r="I326" s="154"/>
      <c r="L326" s="150"/>
      <c r="M326" s="155"/>
      <c r="T326" s="156"/>
      <c r="AT326" s="151" t="s">
        <v>137</v>
      </c>
      <c r="AU326" s="151" t="s">
        <v>86</v>
      </c>
      <c r="AV326" s="13" t="s">
        <v>86</v>
      </c>
      <c r="AW326" s="13" t="s">
        <v>37</v>
      </c>
      <c r="AX326" s="13" t="s">
        <v>84</v>
      </c>
      <c r="AY326" s="151" t="s">
        <v>126</v>
      </c>
    </row>
    <row r="327" spans="2:65" s="1" customFormat="1" ht="21.75" customHeight="1">
      <c r="B327" s="31"/>
      <c r="C327" s="126" t="s">
        <v>442</v>
      </c>
      <c r="D327" s="126" t="s">
        <v>128</v>
      </c>
      <c r="E327" s="127" t="s">
        <v>443</v>
      </c>
      <c r="F327" s="128" t="s">
        <v>444</v>
      </c>
      <c r="G327" s="129" t="s">
        <v>131</v>
      </c>
      <c r="H327" s="130">
        <v>1525</v>
      </c>
      <c r="I327" s="131"/>
      <c r="J327" s="132">
        <f>ROUND(I327*H327,2)</f>
        <v>0</v>
      </c>
      <c r="K327" s="128" t="s">
        <v>132</v>
      </c>
      <c r="L327" s="31"/>
      <c r="M327" s="133" t="s">
        <v>19</v>
      </c>
      <c r="N327" s="134" t="s">
        <v>47</v>
      </c>
      <c r="P327" s="135">
        <f>O327*H327</f>
        <v>0</v>
      </c>
      <c r="Q327" s="135">
        <v>0</v>
      </c>
      <c r="R327" s="135">
        <f>Q327*H327</f>
        <v>0</v>
      </c>
      <c r="S327" s="135">
        <v>0</v>
      </c>
      <c r="T327" s="136">
        <f>S327*H327</f>
        <v>0</v>
      </c>
      <c r="AR327" s="137" t="s">
        <v>133</v>
      </c>
      <c r="AT327" s="137" t="s">
        <v>128</v>
      </c>
      <c r="AU327" s="137" t="s">
        <v>86</v>
      </c>
      <c r="AY327" s="16" t="s">
        <v>126</v>
      </c>
      <c r="BE327" s="138">
        <f>IF(N327="základní",J327,0)</f>
        <v>0</v>
      </c>
      <c r="BF327" s="138">
        <f>IF(N327="snížená",J327,0)</f>
        <v>0</v>
      </c>
      <c r="BG327" s="138">
        <f>IF(N327="zákl. přenesená",J327,0)</f>
        <v>0</v>
      </c>
      <c r="BH327" s="138">
        <f>IF(N327="sníž. přenesená",J327,0)</f>
        <v>0</v>
      </c>
      <c r="BI327" s="138">
        <f>IF(N327="nulová",J327,0)</f>
        <v>0</v>
      </c>
      <c r="BJ327" s="16" t="s">
        <v>84</v>
      </c>
      <c r="BK327" s="138">
        <f>ROUND(I327*H327,2)</f>
        <v>0</v>
      </c>
      <c r="BL327" s="16" t="s">
        <v>133</v>
      </c>
      <c r="BM327" s="137" t="s">
        <v>445</v>
      </c>
    </row>
    <row r="328" spans="2:65" s="1" customFormat="1">
      <c r="B328" s="31"/>
      <c r="D328" s="139" t="s">
        <v>135</v>
      </c>
      <c r="F328" s="140" t="s">
        <v>446</v>
      </c>
      <c r="I328" s="141"/>
      <c r="L328" s="31"/>
      <c r="M328" s="142"/>
      <c r="T328" s="52"/>
      <c r="AT328" s="16" t="s">
        <v>135</v>
      </c>
      <c r="AU328" s="16" t="s">
        <v>86</v>
      </c>
    </row>
    <row r="329" spans="2:65" s="12" customFormat="1">
      <c r="B329" s="143"/>
      <c r="D329" s="144" t="s">
        <v>137</v>
      </c>
      <c r="E329" s="145" t="s">
        <v>19</v>
      </c>
      <c r="F329" s="146" t="s">
        <v>447</v>
      </c>
      <c r="H329" s="145" t="s">
        <v>19</v>
      </c>
      <c r="I329" s="147"/>
      <c r="L329" s="143"/>
      <c r="M329" s="148"/>
      <c r="T329" s="149"/>
      <c r="AT329" s="145" t="s">
        <v>137</v>
      </c>
      <c r="AU329" s="145" t="s">
        <v>86</v>
      </c>
      <c r="AV329" s="12" t="s">
        <v>84</v>
      </c>
      <c r="AW329" s="12" t="s">
        <v>37</v>
      </c>
      <c r="AX329" s="12" t="s">
        <v>76</v>
      </c>
      <c r="AY329" s="145" t="s">
        <v>126</v>
      </c>
    </row>
    <row r="330" spans="2:65" s="13" customFormat="1">
      <c r="B330" s="150"/>
      <c r="D330" s="144" t="s">
        <v>137</v>
      </c>
      <c r="E330" s="151" t="s">
        <v>19</v>
      </c>
      <c r="F330" s="152" t="s">
        <v>448</v>
      </c>
      <c r="H330" s="153">
        <v>1525</v>
      </c>
      <c r="I330" s="154"/>
      <c r="L330" s="150"/>
      <c r="M330" s="155"/>
      <c r="T330" s="156"/>
      <c r="AT330" s="151" t="s">
        <v>137</v>
      </c>
      <c r="AU330" s="151" t="s">
        <v>86</v>
      </c>
      <c r="AV330" s="13" t="s">
        <v>86</v>
      </c>
      <c r="AW330" s="13" t="s">
        <v>37</v>
      </c>
      <c r="AX330" s="13" t="s">
        <v>84</v>
      </c>
      <c r="AY330" s="151" t="s">
        <v>126</v>
      </c>
    </row>
    <row r="331" spans="2:65" s="1" customFormat="1" ht="21.75" customHeight="1">
      <c r="B331" s="31"/>
      <c r="C331" s="126" t="s">
        <v>449</v>
      </c>
      <c r="D331" s="126" t="s">
        <v>128</v>
      </c>
      <c r="E331" s="127" t="s">
        <v>450</v>
      </c>
      <c r="F331" s="128" t="s">
        <v>451</v>
      </c>
      <c r="G331" s="129" t="s">
        <v>131</v>
      </c>
      <c r="H331" s="130">
        <v>39</v>
      </c>
      <c r="I331" s="131"/>
      <c r="J331" s="132">
        <f>ROUND(I331*H331,2)</f>
        <v>0</v>
      </c>
      <c r="K331" s="128" t="s">
        <v>132</v>
      </c>
      <c r="L331" s="31"/>
      <c r="M331" s="133" t="s">
        <v>19</v>
      </c>
      <c r="N331" s="134" t="s">
        <v>47</v>
      </c>
      <c r="P331" s="135">
        <f>O331*H331</f>
        <v>0</v>
      </c>
      <c r="Q331" s="135">
        <v>0</v>
      </c>
      <c r="R331" s="135">
        <f>Q331*H331</f>
        <v>0</v>
      </c>
      <c r="S331" s="135">
        <v>0</v>
      </c>
      <c r="T331" s="136">
        <f>S331*H331</f>
        <v>0</v>
      </c>
      <c r="AR331" s="137" t="s">
        <v>133</v>
      </c>
      <c r="AT331" s="137" t="s">
        <v>128</v>
      </c>
      <c r="AU331" s="137" t="s">
        <v>86</v>
      </c>
      <c r="AY331" s="16" t="s">
        <v>126</v>
      </c>
      <c r="BE331" s="138">
        <f>IF(N331="základní",J331,0)</f>
        <v>0</v>
      </c>
      <c r="BF331" s="138">
        <f>IF(N331="snížená",J331,0)</f>
        <v>0</v>
      </c>
      <c r="BG331" s="138">
        <f>IF(N331="zákl. přenesená",J331,0)</f>
        <v>0</v>
      </c>
      <c r="BH331" s="138">
        <f>IF(N331="sníž. přenesená",J331,0)</f>
        <v>0</v>
      </c>
      <c r="BI331" s="138">
        <f>IF(N331="nulová",J331,0)</f>
        <v>0</v>
      </c>
      <c r="BJ331" s="16" t="s">
        <v>84</v>
      </c>
      <c r="BK331" s="138">
        <f>ROUND(I331*H331,2)</f>
        <v>0</v>
      </c>
      <c r="BL331" s="16" t="s">
        <v>133</v>
      </c>
      <c r="BM331" s="137" t="s">
        <v>452</v>
      </c>
    </row>
    <row r="332" spans="2:65" s="1" customFormat="1">
      <c r="B332" s="31"/>
      <c r="D332" s="139" t="s">
        <v>135</v>
      </c>
      <c r="F332" s="140" t="s">
        <v>453</v>
      </c>
      <c r="I332" s="141"/>
      <c r="L332" s="31"/>
      <c r="M332" s="142"/>
      <c r="T332" s="52"/>
      <c r="AT332" s="16" t="s">
        <v>135</v>
      </c>
      <c r="AU332" s="16" t="s">
        <v>86</v>
      </c>
    </row>
    <row r="333" spans="2:65" s="12" customFormat="1">
      <c r="B333" s="143"/>
      <c r="D333" s="144" t="s">
        <v>137</v>
      </c>
      <c r="E333" s="145" t="s">
        <v>19</v>
      </c>
      <c r="F333" s="146" t="s">
        <v>440</v>
      </c>
      <c r="H333" s="145" t="s">
        <v>19</v>
      </c>
      <c r="I333" s="147"/>
      <c r="L333" s="143"/>
      <c r="M333" s="148"/>
      <c r="T333" s="149"/>
      <c r="AT333" s="145" t="s">
        <v>137</v>
      </c>
      <c r="AU333" s="145" t="s">
        <v>86</v>
      </c>
      <c r="AV333" s="12" t="s">
        <v>84</v>
      </c>
      <c r="AW333" s="12" t="s">
        <v>37</v>
      </c>
      <c r="AX333" s="12" t="s">
        <v>76</v>
      </c>
      <c r="AY333" s="145" t="s">
        <v>126</v>
      </c>
    </row>
    <row r="334" spans="2:65" s="13" customFormat="1">
      <c r="B334" s="150"/>
      <c r="D334" s="144" t="s">
        <v>137</v>
      </c>
      <c r="E334" s="151" t="s">
        <v>19</v>
      </c>
      <c r="F334" s="152" t="s">
        <v>441</v>
      </c>
      <c r="H334" s="153">
        <v>39</v>
      </c>
      <c r="I334" s="154"/>
      <c r="L334" s="150"/>
      <c r="M334" s="155"/>
      <c r="T334" s="156"/>
      <c r="AT334" s="151" t="s">
        <v>137</v>
      </c>
      <c r="AU334" s="151" t="s">
        <v>86</v>
      </c>
      <c r="AV334" s="13" t="s">
        <v>86</v>
      </c>
      <c r="AW334" s="13" t="s">
        <v>37</v>
      </c>
      <c r="AX334" s="13" t="s">
        <v>84</v>
      </c>
      <c r="AY334" s="151" t="s">
        <v>126</v>
      </c>
    </row>
    <row r="335" spans="2:65" s="1" customFormat="1" ht="21.75" customHeight="1">
      <c r="B335" s="31"/>
      <c r="C335" s="126" t="s">
        <v>454</v>
      </c>
      <c r="D335" s="126" t="s">
        <v>128</v>
      </c>
      <c r="E335" s="127" t="s">
        <v>455</v>
      </c>
      <c r="F335" s="128" t="s">
        <v>456</v>
      </c>
      <c r="G335" s="129" t="s">
        <v>131</v>
      </c>
      <c r="H335" s="130">
        <v>1578</v>
      </c>
      <c r="I335" s="131"/>
      <c r="J335" s="132">
        <f>ROUND(I335*H335,2)</f>
        <v>0</v>
      </c>
      <c r="K335" s="128" t="s">
        <v>132</v>
      </c>
      <c r="L335" s="31"/>
      <c r="M335" s="133" t="s">
        <v>19</v>
      </c>
      <c r="N335" s="134" t="s">
        <v>47</v>
      </c>
      <c r="P335" s="135">
        <f>O335*H335</f>
        <v>0</v>
      </c>
      <c r="Q335" s="135">
        <v>0</v>
      </c>
      <c r="R335" s="135">
        <f>Q335*H335</f>
        <v>0</v>
      </c>
      <c r="S335" s="135">
        <v>0</v>
      </c>
      <c r="T335" s="136">
        <f>S335*H335</f>
        <v>0</v>
      </c>
      <c r="AR335" s="137" t="s">
        <v>133</v>
      </c>
      <c r="AT335" s="137" t="s">
        <v>128</v>
      </c>
      <c r="AU335" s="137" t="s">
        <v>86</v>
      </c>
      <c r="AY335" s="16" t="s">
        <v>126</v>
      </c>
      <c r="BE335" s="138">
        <f>IF(N335="základní",J335,0)</f>
        <v>0</v>
      </c>
      <c r="BF335" s="138">
        <f>IF(N335="snížená",J335,0)</f>
        <v>0</v>
      </c>
      <c r="BG335" s="138">
        <f>IF(N335="zákl. přenesená",J335,0)</f>
        <v>0</v>
      </c>
      <c r="BH335" s="138">
        <f>IF(N335="sníž. přenesená",J335,0)</f>
        <v>0</v>
      </c>
      <c r="BI335" s="138">
        <f>IF(N335="nulová",J335,0)</f>
        <v>0</v>
      </c>
      <c r="BJ335" s="16" t="s">
        <v>84</v>
      </c>
      <c r="BK335" s="138">
        <f>ROUND(I335*H335,2)</f>
        <v>0</v>
      </c>
      <c r="BL335" s="16" t="s">
        <v>133</v>
      </c>
      <c r="BM335" s="137" t="s">
        <v>457</v>
      </c>
    </row>
    <row r="336" spans="2:65" s="1" customFormat="1">
      <c r="B336" s="31"/>
      <c r="D336" s="139" t="s">
        <v>135</v>
      </c>
      <c r="F336" s="140" t="s">
        <v>458</v>
      </c>
      <c r="I336" s="141"/>
      <c r="L336" s="31"/>
      <c r="M336" s="142"/>
      <c r="T336" s="52"/>
      <c r="AT336" s="16" t="s">
        <v>135</v>
      </c>
      <c r="AU336" s="16" t="s">
        <v>86</v>
      </c>
    </row>
    <row r="337" spans="2:65" s="12" customFormat="1">
      <c r="B337" s="143"/>
      <c r="D337" s="144" t="s">
        <v>137</v>
      </c>
      <c r="E337" s="145" t="s">
        <v>19</v>
      </c>
      <c r="F337" s="146" t="s">
        <v>459</v>
      </c>
      <c r="H337" s="145" t="s">
        <v>19</v>
      </c>
      <c r="I337" s="147"/>
      <c r="L337" s="143"/>
      <c r="M337" s="148"/>
      <c r="T337" s="149"/>
      <c r="AT337" s="145" t="s">
        <v>137</v>
      </c>
      <c r="AU337" s="145" t="s">
        <v>86</v>
      </c>
      <c r="AV337" s="12" t="s">
        <v>84</v>
      </c>
      <c r="AW337" s="12" t="s">
        <v>37</v>
      </c>
      <c r="AX337" s="12" t="s">
        <v>76</v>
      </c>
      <c r="AY337" s="145" t="s">
        <v>126</v>
      </c>
    </row>
    <row r="338" spans="2:65" s="13" customFormat="1">
      <c r="B338" s="150"/>
      <c r="D338" s="144" t="s">
        <v>137</v>
      </c>
      <c r="E338" s="151" t="s">
        <v>19</v>
      </c>
      <c r="F338" s="152" t="s">
        <v>460</v>
      </c>
      <c r="H338" s="153">
        <v>1578</v>
      </c>
      <c r="I338" s="154"/>
      <c r="L338" s="150"/>
      <c r="M338" s="155"/>
      <c r="T338" s="156"/>
      <c r="AT338" s="151" t="s">
        <v>137</v>
      </c>
      <c r="AU338" s="151" t="s">
        <v>86</v>
      </c>
      <c r="AV338" s="13" t="s">
        <v>86</v>
      </c>
      <c r="AW338" s="13" t="s">
        <v>37</v>
      </c>
      <c r="AX338" s="13" t="s">
        <v>84</v>
      </c>
      <c r="AY338" s="151" t="s">
        <v>126</v>
      </c>
    </row>
    <row r="339" spans="2:65" s="1" customFormat="1" ht="21.75" customHeight="1">
      <c r="B339" s="31"/>
      <c r="C339" s="126" t="s">
        <v>461</v>
      </c>
      <c r="D339" s="126" t="s">
        <v>128</v>
      </c>
      <c r="E339" s="127" t="s">
        <v>462</v>
      </c>
      <c r="F339" s="128" t="s">
        <v>463</v>
      </c>
      <c r="G339" s="129" t="s">
        <v>131</v>
      </c>
      <c r="H339" s="130">
        <v>65.14</v>
      </c>
      <c r="I339" s="131"/>
      <c r="J339" s="132">
        <f>ROUND(I339*H339,2)</f>
        <v>0</v>
      </c>
      <c r="K339" s="128" t="s">
        <v>132</v>
      </c>
      <c r="L339" s="31"/>
      <c r="M339" s="133" t="s">
        <v>19</v>
      </c>
      <c r="N339" s="134" t="s">
        <v>47</v>
      </c>
      <c r="P339" s="135">
        <f>O339*H339</f>
        <v>0</v>
      </c>
      <c r="Q339" s="135">
        <v>0</v>
      </c>
      <c r="R339" s="135">
        <f>Q339*H339</f>
        <v>0</v>
      </c>
      <c r="S339" s="135">
        <v>0</v>
      </c>
      <c r="T339" s="136">
        <f>S339*H339</f>
        <v>0</v>
      </c>
      <c r="AR339" s="137" t="s">
        <v>133</v>
      </c>
      <c r="AT339" s="137" t="s">
        <v>128</v>
      </c>
      <c r="AU339" s="137" t="s">
        <v>86</v>
      </c>
      <c r="AY339" s="16" t="s">
        <v>126</v>
      </c>
      <c r="BE339" s="138">
        <f>IF(N339="základní",J339,0)</f>
        <v>0</v>
      </c>
      <c r="BF339" s="138">
        <f>IF(N339="snížená",J339,0)</f>
        <v>0</v>
      </c>
      <c r="BG339" s="138">
        <f>IF(N339="zákl. přenesená",J339,0)</f>
        <v>0</v>
      </c>
      <c r="BH339" s="138">
        <f>IF(N339="sníž. přenesená",J339,0)</f>
        <v>0</v>
      </c>
      <c r="BI339" s="138">
        <f>IF(N339="nulová",J339,0)</f>
        <v>0</v>
      </c>
      <c r="BJ339" s="16" t="s">
        <v>84</v>
      </c>
      <c r="BK339" s="138">
        <f>ROUND(I339*H339,2)</f>
        <v>0</v>
      </c>
      <c r="BL339" s="16" t="s">
        <v>133</v>
      </c>
      <c r="BM339" s="137" t="s">
        <v>464</v>
      </c>
    </row>
    <row r="340" spans="2:65" s="1" customFormat="1">
      <c r="B340" s="31"/>
      <c r="D340" s="139" t="s">
        <v>135</v>
      </c>
      <c r="F340" s="140" t="s">
        <v>465</v>
      </c>
      <c r="I340" s="141"/>
      <c r="L340" s="31"/>
      <c r="M340" s="142"/>
      <c r="T340" s="52"/>
      <c r="AT340" s="16" t="s">
        <v>135</v>
      </c>
      <c r="AU340" s="16" t="s">
        <v>86</v>
      </c>
    </row>
    <row r="341" spans="2:65" s="12" customFormat="1">
      <c r="B341" s="143"/>
      <c r="D341" s="144" t="s">
        <v>137</v>
      </c>
      <c r="E341" s="145" t="s">
        <v>19</v>
      </c>
      <c r="F341" s="146" t="s">
        <v>466</v>
      </c>
      <c r="H341" s="145" t="s">
        <v>19</v>
      </c>
      <c r="I341" s="147"/>
      <c r="L341" s="143"/>
      <c r="M341" s="148"/>
      <c r="T341" s="149"/>
      <c r="AT341" s="145" t="s">
        <v>137</v>
      </c>
      <c r="AU341" s="145" t="s">
        <v>86</v>
      </c>
      <c r="AV341" s="12" t="s">
        <v>84</v>
      </c>
      <c r="AW341" s="12" t="s">
        <v>37</v>
      </c>
      <c r="AX341" s="12" t="s">
        <v>76</v>
      </c>
      <c r="AY341" s="145" t="s">
        <v>126</v>
      </c>
    </row>
    <row r="342" spans="2:65" s="13" customFormat="1">
      <c r="B342" s="150"/>
      <c r="D342" s="144" t="s">
        <v>137</v>
      </c>
      <c r="E342" s="151" t="s">
        <v>19</v>
      </c>
      <c r="F342" s="152" t="s">
        <v>467</v>
      </c>
      <c r="H342" s="153">
        <v>49</v>
      </c>
      <c r="I342" s="154"/>
      <c r="L342" s="150"/>
      <c r="M342" s="155"/>
      <c r="T342" s="156"/>
      <c r="AT342" s="151" t="s">
        <v>137</v>
      </c>
      <c r="AU342" s="151" t="s">
        <v>86</v>
      </c>
      <c r="AV342" s="13" t="s">
        <v>86</v>
      </c>
      <c r="AW342" s="13" t="s">
        <v>37</v>
      </c>
      <c r="AX342" s="13" t="s">
        <v>76</v>
      </c>
      <c r="AY342" s="151" t="s">
        <v>126</v>
      </c>
    </row>
    <row r="343" spans="2:65" s="12" customFormat="1">
      <c r="B343" s="143"/>
      <c r="D343" s="144" t="s">
        <v>137</v>
      </c>
      <c r="E343" s="145" t="s">
        <v>19</v>
      </c>
      <c r="F343" s="146" t="s">
        <v>468</v>
      </c>
      <c r="H343" s="145" t="s">
        <v>19</v>
      </c>
      <c r="I343" s="147"/>
      <c r="L343" s="143"/>
      <c r="M343" s="148"/>
      <c r="T343" s="149"/>
      <c r="AT343" s="145" t="s">
        <v>137</v>
      </c>
      <c r="AU343" s="145" t="s">
        <v>86</v>
      </c>
      <c r="AV343" s="12" t="s">
        <v>84</v>
      </c>
      <c r="AW343" s="12" t="s">
        <v>37</v>
      </c>
      <c r="AX343" s="12" t="s">
        <v>76</v>
      </c>
      <c r="AY343" s="145" t="s">
        <v>126</v>
      </c>
    </row>
    <row r="344" spans="2:65" s="13" customFormat="1">
      <c r="B344" s="150"/>
      <c r="D344" s="144" t="s">
        <v>137</v>
      </c>
      <c r="E344" s="151" t="s">
        <v>19</v>
      </c>
      <c r="F344" s="152" t="s">
        <v>469</v>
      </c>
      <c r="H344" s="153">
        <v>8</v>
      </c>
      <c r="I344" s="154"/>
      <c r="L344" s="150"/>
      <c r="M344" s="155"/>
      <c r="T344" s="156"/>
      <c r="AT344" s="151" t="s">
        <v>137</v>
      </c>
      <c r="AU344" s="151" t="s">
        <v>86</v>
      </c>
      <c r="AV344" s="13" t="s">
        <v>86</v>
      </c>
      <c r="AW344" s="13" t="s">
        <v>37</v>
      </c>
      <c r="AX344" s="13" t="s">
        <v>76</v>
      </c>
      <c r="AY344" s="151" t="s">
        <v>126</v>
      </c>
    </row>
    <row r="345" spans="2:65" s="12" customFormat="1">
      <c r="B345" s="143"/>
      <c r="D345" s="144" t="s">
        <v>137</v>
      </c>
      <c r="E345" s="145" t="s">
        <v>19</v>
      </c>
      <c r="F345" s="146" t="s">
        <v>470</v>
      </c>
      <c r="H345" s="145" t="s">
        <v>19</v>
      </c>
      <c r="I345" s="147"/>
      <c r="L345" s="143"/>
      <c r="M345" s="148"/>
      <c r="T345" s="149"/>
      <c r="AT345" s="145" t="s">
        <v>137</v>
      </c>
      <c r="AU345" s="145" t="s">
        <v>86</v>
      </c>
      <c r="AV345" s="12" t="s">
        <v>84</v>
      </c>
      <c r="AW345" s="12" t="s">
        <v>37</v>
      </c>
      <c r="AX345" s="12" t="s">
        <v>76</v>
      </c>
      <c r="AY345" s="145" t="s">
        <v>126</v>
      </c>
    </row>
    <row r="346" spans="2:65" s="13" customFormat="1">
      <c r="B346" s="150"/>
      <c r="D346" s="144" t="s">
        <v>137</v>
      </c>
      <c r="E346" s="151" t="s">
        <v>19</v>
      </c>
      <c r="F346" s="152" t="s">
        <v>471</v>
      </c>
      <c r="H346" s="153">
        <v>8.14</v>
      </c>
      <c r="I346" s="154"/>
      <c r="L346" s="150"/>
      <c r="M346" s="155"/>
      <c r="T346" s="156"/>
      <c r="AT346" s="151" t="s">
        <v>137</v>
      </c>
      <c r="AU346" s="151" t="s">
        <v>86</v>
      </c>
      <c r="AV346" s="13" t="s">
        <v>86</v>
      </c>
      <c r="AW346" s="13" t="s">
        <v>37</v>
      </c>
      <c r="AX346" s="13" t="s">
        <v>76</v>
      </c>
      <c r="AY346" s="151" t="s">
        <v>126</v>
      </c>
    </row>
    <row r="347" spans="2:65" s="14" customFormat="1">
      <c r="B347" s="157"/>
      <c r="D347" s="144" t="s">
        <v>137</v>
      </c>
      <c r="E347" s="158" t="s">
        <v>19</v>
      </c>
      <c r="F347" s="159" t="s">
        <v>148</v>
      </c>
      <c r="H347" s="160">
        <v>65.14</v>
      </c>
      <c r="I347" s="161"/>
      <c r="L347" s="157"/>
      <c r="M347" s="162"/>
      <c r="T347" s="163"/>
      <c r="AT347" s="158" t="s">
        <v>137</v>
      </c>
      <c r="AU347" s="158" t="s">
        <v>86</v>
      </c>
      <c r="AV347" s="14" t="s">
        <v>133</v>
      </c>
      <c r="AW347" s="14" t="s">
        <v>37</v>
      </c>
      <c r="AX347" s="14" t="s">
        <v>84</v>
      </c>
      <c r="AY347" s="158" t="s">
        <v>126</v>
      </c>
    </row>
    <row r="348" spans="2:65" s="1" customFormat="1" ht="21.75" customHeight="1">
      <c r="B348" s="31"/>
      <c r="C348" s="126" t="s">
        <v>472</v>
      </c>
      <c r="D348" s="126" t="s">
        <v>128</v>
      </c>
      <c r="E348" s="127" t="s">
        <v>473</v>
      </c>
      <c r="F348" s="128" t="s">
        <v>474</v>
      </c>
      <c r="G348" s="129" t="s">
        <v>131</v>
      </c>
      <c r="H348" s="130">
        <v>13</v>
      </c>
      <c r="I348" s="131"/>
      <c r="J348" s="132">
        <f>ROUND(I348*H348,2)</f>
        <v>0</v>
      </c>
      <c r="K348" s="128" t="s">
        <v>132</v>
      </c>
      <c r="L348" s="31"/>
      <c r="M348" s="133" t="s">
        <v>19</v>
      </c>
      <c r="N348" s="134" t="s">
        <v>47</v>
      </c>
      <c r="P348" s="135">
        <f>O348*H348</f>
        <v>0</v>
      </c>
      <c r="Q348" s="135">
        <v>0</v>
      </c>
      <c r="R348" s="135">
        <f>Q348*H348</f>
        <v>0</v>
      </c>
      <c r="S348" s="135">
        <v>0</v>
      </c>
      <c r="T348" s="136">
        <f>S348*H348</f>
        <v>0</v>
      </c>
      <c r="AR348" s="137" t="s">
        <v>133</v>
      </c>
      <c r="AT348" s="137" t="s">
        <v>128</v>
      </c>
      <c r="AU348" s="137" t="s">
        <v>86</v>
      </c>
      <c r="AY348" s="16" t="s">
        <v>126</v>
      </c>
      <c r="BE348" s="138">
        <f>IF(N348="základní",J348,0)</f>
        <v>0</v>
      </c>
      <c r="BF348" s="138">
        <f>IF(N348="snížená",J348,0)</f>
        <v>0</v>
      </c>
      <c r="BG348" s="138">
        <f>IF(N348="zákl. přenesená",J348,0)</f>
        <v>0</v>
      </c>
      <c r="BH348" s="138">
        <f>IF(N348="sníž. přenesená",J348,0)</f>
        <v>0</v>
      </c>
      <c r="BI348" s="138">
        <f>IF(N348="nulová",J348,0)</f>
        <v>0</v>
      </c>
      <c r="BJ348" s="16" t="s">
        <v>84</v>
      </c>
      <c r="BK348" s="138">
        <f>ROUND(I348*H348,2)</f>
        <v>0</v>
      </c>
      <c r="BL348" s="16" t="s">
        <v>133</v>
      </c>
      <c r="BM348" s="137" t="s">
        <v>475</v>
      </c>
    </row>
    <row r="349" spans="2:65" s="1" customFormat="1">
      <c r="B349" s="31"/>
      <c r="D349" s="139" t="s">
        <v>135</v>
      </c>
      <c r="F349" s="140" t="s">
        <v>476</v>
      </c>
      <c r="I349" s="141"/>
      <c r="L349" s="31"/>
      <c r="M349" s="142"/>
      <c r="T349" s="52"/>
      <c r="AT349" s="16" t="s">
        <v>135</v>
      </c>
      <c r="AU349" s="16" t="s">
        <v>86</v>
      </c>
    </row>
    <row r="350" spans="2:65" s="12" customFormat="1">
      <c r="B350" s="143"/>
      <c r="D350" s="144" t="s">
        <v>137</v>
      </c>
      <c r="E350" s="145" t="s">
        <v>19</v>
      </c>
      <c r="F350" s="146" t="s">
        <v>477</v>
      </c>
      <c r="H350" s="145" t="s">
        <v>19</v>
      </c>
      <c r="I350" s="147"/>
      <c r="L350" s="143"/>
      <c r="M350" s="148"/>
      <c r="T350" s="149"/>
      <c r="AT350" s="145" t="s">
        <v>137</v>
      </c>
      <c r="AU350" s="145" t="s">
        <v>86</v>
      </c>
      <c r="AV350" s="12" t="s">
        <v>84</v>
      </c>
      <c r="AW350" s="12" t="s">
        <v>37</v>
      </c>
      <c r="AX350" s="12" t="s">
        <v>76</v>
      </c>
      <c r="AY350" s="145" t="s">
        <v>126</v>
      </c>
    </row>
    <row r="351" spans="2:65" s="13" customFormat="1">
      <c r="B351" s="150"/>
      <c r="D351" s="144" t="s">
        <v>137</v>
      </c>
      <c r="E351" s="151" t="s">
        <v>19</v>
      </c>
      <c r="F351" s="152" t="s">
        <v>478</v>
      </c>
      <c r="H351" s="153">
        <v>13</v>
      </c>
      <c r="I351" s="154"/>
      <c r="L351" s="150"/>
      <c r="M351" s="155"/>
      <c r="T351" s="156"/>
      <c r="AT351" s="151" t="s">
        <v>137</v>
      </c>
      <c r="AU351" s="151" t="s">
        <v>86</v>
      </c>
      <c r="AV351" s="13" t="s">
        <v>86</v>
      </c>
      <c r="AW351" s="13" t="s">
        <v>37</v>
      </c>
      <c r="AX351" s="13" t="s">
        <v>84</v>
      </c>
      <c r="AY351" s="151" t="s">
        <v>126</v>
      </c>
    </row>
    <row r="352" spans="2:65" s="1" customFormat="1" ht="21.75" customHeight="1">
      <c r="B352" s="31"/>
      <c r="C352" s="126" t="s">
        <v>479</v>
      </c>
      <c r="D352" s="126" t="s">
        <v>128</v>
      </c>
      <c r="E352" s="127" t="s">
        <v>480</v>
      </c>
      <c r="F352" s="128" t="s">
        <v>481</v>
      </c>
      <c r="G352" s="129" t="s">
        <v>131</v>
      </c>
      <c r="H352" s="130">
        <v>3464</v>
      </c>
      <c r="I352" s="131"/>
      <c r="J352" s="132">
        <f>ROUND(I352*H352,2)</f>
        <v>0</v>
      </c>
      <c r="K352" s="128" t="s">
        <v>132</v>
      </c>
      <c r="L352" s="31"/>
      <c r="M352" s="133" t="s">
        <v>19</v>
      </c>
      <c r="N352" s="134" t="s">
        <v>47</v>
      </c>
      <c r="P352" s="135">
        <f>O352*H352</f>
        <v>0</v>
      </c>
      <c r="Q352" s="135">
        <v>0</v>
      </c>
      <c r="R352" s="135">
        <f>Q352*H352</f>
        <v>0</v>
      </c>
      <c r="S352" s="135">
        <v>0</v>
      </c>
      <c r="T352" s="136">
        <f>S352*H352</f>
        <v>0</v>
      </c>
      <c r="AR352" s="137" t="s">
        <v>133</v>
      </c>
      <c r="AT352" s="137" t="s">
        <v>128</v>
      </c>
      <c r="AU352" s="137" t="s">
        <v>86</v>
      </c>
      <c r="AY352" s="16" t="s">
        <v>126</v>
      </c>
      <c r="BE352" s="138">
        <f>IF(N352="základní",J352,0)</f>
        <v>0</v>
      </c>
      <c r="BF352" s="138">
        <f>IF(N352="snížená",J352,0)</f>
        <v>0</v>
      </c>
      <c r="BG352" s="138">
        <f>IF(N352="zákl. přenesená",J352,0)</f>
        <v>0</v>
      </c>
      <c r="BH352" s="138">
        <f>IF(N352="sníž. přenesená",J352,0)</f>
        <v>0</v>
      </c>
      <c r="BI352" s="138">
        <f>IF(N352="nulová",J352,0)</f>
        <v>0</v>
      </c>
      <c r="BJ352" s="16" t="s">
        <v>84</v>
      </c>
      <c r="BK352" s="138">
        <f>ROUND(I352*H352,2)</f>
        <v>0</v>
      </c>
      <c r="BL352" s="16" t="s">
        <v>133</v>
      </c>
      <c r="BM352" s="137" t="s">
        <v>482</v>
      </c>
    </row>
    <row r="353" spans="2:65" s="1" customFormat="1">
      <c r="B353" s="31"/>
      <c r="D353" s="139" t="s">
        <v>135</v>
      </c>
      <c r="F353" s="140" t="s">
        <v>483</v>
      </c>
      <c r="I353" s="141"/>
      <c r="L353" s="31"/>
      <c r="M353" s="142"/>
      <c r="T353" s="52"/>
      <c r="AT353" s="16" t="s">
        <v>135</v>
      </c>
      <c r="AU353" s="16" t="s">
        <v>86</v>
      </c>
    </row>
    <row r="354" spans="2:65" s="12" customFormat="1">
      <c r="B354" s="143"/>
      <c r="D354" s="144" t="s">
        <v>137</v>
      </c>
      <c r="E354" s="145" t="s">
        <v>19</v>
      </c>
      <c r="F354" s="146" t="s">
        <v>433</v>
      </c>
      <c r="H354" s="145" t="s">
        <v>19</v>
      </c>
      <c r="I354" s="147"/>
      <c r="L354" s="143"/>
      <c r="M354" s="148"/>
      <c r="T354" s="149"/>
      <c r="AT354" s="145" t="s">
        <v>137</v>
      </c>
      <c r="AU354" s="145" t="s">
        <v>86</v>
      </c>
      <c r="AV354" s="12" t="s">
        <v>84</v>
      </c>
      <c r="AW354" s="12" t="s">
        <v>37</v>
      </c>
      <c r="AX354" s="12" t="s">
        <v>76</v>
      </c>
      <c r="AY354" s="145" t="s">
        <v>126</v>
      </c>
    </row>
    <row r="355" spans="2:65" s="13" customFormat="1">
      <c r="B355" s="150"/>
      <c r="D355" s="144" t="s">
        <v>137</v>
      </c>
      <c r="E355" s="151" t="s">
        <v>19</v>
      </c>
      <c r="F355" s="152" t="s">
        <v>484</v>
      </c>
      <c r="H355" s="153">
        <v>2590</v>
      </c>
      <c r="I355" s="154"/>
      <c r="L355" s="150"/>
      <c r="M355" s="155"/>
      <c r="T355" s="156"/>
      <c r="AT355" s="151" t="s">
        <v>137</v>
      </c>
      <c r="AU355" s="151" t="s">
        <v>86</v>
      </c>
      <c r="AV355" s="13" t="s">
        <v>86</v>
      </c>
      <c r="AW355" s="13" t="s">
        <v>37</v>
      </c>
      <c r="AX355" s="13" t="s">
        <v>76</v>
      </c>
      <c r="AY355" s="151" t="s">
        <v>126</v>
      </c>
    </row>
    <row r="356" spans="2:65" s="12" customFormat="1">
      <c r="B356" s="143"/>
      <c r="D356" s="144" t="s">
        <v>137</v>
      </c>
      <c r="E356" s="145" t="s">
        <v>19</v>
      </c>
      <c r="F356" s="146" t="s">
        <v>485</v>
      </c>
      <c r="H356" s="145" t="s">
        <v>19</v>
      </c>
      <c r="I356" s="147"/>
      <c r="L356" s="143"/>
      <c r="M356" s="148"/>
      <c r="T356" s="149"/>
      <c r="AT356" s="145" t="s">
        <v>137</v>
      </c>
      <c r="AU356" s="145" t="s">
        <v>86</v>
      </c>
      <c r="AV356" s="12" t="s">
        <v>84</v>
      </c>
      <c r="AW356" s="12" t="s">
        <v>37</v>
      </c>
      <c r="AX356" s="12" t="s">
        <v>76</v>
      </c>
      <c r="AY356" s="145" t="s">
        <v>126</v>
      </c>
    </row>
    <row r="357" spans="2:65" s="13" customFormat="1">
      <c r="B357" s="150"/>
      <c r="D357" s="144" t="s">
        <v>137</v>
      </c>
      <c r="E357" s="151" t="s">
        <v>19</v>
      </c>
      <c r="F357" s="152" t="s">
        <v>486</v>
      </c>
      <c r="H357" s="153">
        <v>195</v>
      </c>
      <c r="I357" s="154"/>
      <c r="L357" s="150"/>
      <c r="M357" s="155"/>
      <c r="T357" s="156"/>
      <c r="AT357" s="151" t="s">
        <v>137</v>
      </c>
      <c r="AU357" s="151" t="s">
        <v>86</v>
      </c>
      <c r="AV357" s="13" t="s">
        <v>86</v>
      </c>
      <c r="AW357" s="13" t="s">
        <v>37</v>
      </c>
      <c r="AX357" s="13" t="s">
        <v>76</v>
      </c>
      <c r="AY357" s="151" t="s">
        <v>126</v>
      </c>
    </row>
    <row r="358" spans="2:65" s="12" customFormat="1">
      <c r="B358" s="143"/>
      <c r="D358" s="144" t="s">
        <v>137</v>
      </c>
      <c r="E358" s="145" t="s">
        <v>19</v>
      </c>
      <c r="F358" s="146" t="s">
        <v>487</v>
      </c>
      <c r="H358" s="145" t="s">
        <v>19</v>
      </c>
      <c r="I358" s="147"/>
      <c r="L358" s="143"/>
      <c r="M358" s="148"/>
      <c r="T358" s="149"/>
      <c r="AT358" s="145" t="s">
        <v>137</v>
      </c>
      <c r="AU358" s="145" t="s">
        <v>86</v>
      </c>
      <c r="AV358" s="12" t="s">
        <v>84</v>
      </c>
      <c r="AW358" s="12" t="s">
        <v>37</v>
      </c>
      <c r="AX358" s="12" t="s">
        <v>76</v>
      </c>
      <c r="AY358" s="145" t="s">
        <v>126</v>
      </c>
    </row>
    <row r="359" spans="2:65" s="13" customFormat="1">
      <c r="B359" s="150"/>
      <c r="D359" s="144" t="s">
        <v>137</v>
      </c>
      <c r="E359" s="151" t="s">
        <v>19</v>
      </c>
      <c r="F359" s="152" t="s">
        <v>488</v>
      </c>
      <c r="H359" s="153">
        <v>679</v>
      </c>
      <c r="I359" s="154"/>
      <c r="L359" s="150"/>
      <c r="M359" s="155"/>
      <c r="T359" s="156"/>
      <c r="AT359" s="151" t="s">
        <v>137</v>
      </c>
      <c r="AU359" s="151" t="s">
        <v>86</v>
      </c>
      <c r="AV359" s="13" t="s">
        <v>86</v>
      </c>
      <c r="AW359" s="13" t="s">
        <v>37</v>
      </c>
      <c r="AX359" s="13" t="s">
        <v>76</v>
      </c>
      <c r="AY359" s="151" t="s">
        <v>126</v>
      </c>
    </row>
    <row r="360" spans="2:65" s="14" customFormat="1">
      <c r="B360" s="157"/>
      <c r="D360" s="144" t="s">
        <v>137</v>
      </c>
      <c r="E360" s="158" t="s">
        <v>19</v>
      </c>
      <c r="F360" s="159" t="s">
        <v>148</v>
      </c>
      <c r="H360" s="160">
        <v>3464</v>
      </c>
      <c r="I360" s="161"/>
      <c r="L360" s="157"/>
      <c r="M360" s="162"/>
      <c r="T360" s="163"/>
      <c r="AT360" s="158" t="s">
        <v>137</v>
      </c>
      <c r="AU360" s="158" t="s">
        <v>86</v>
      </c>
      <c r="AV360" s="14" t="s">
        <v>133</v>
      </c>
      <c r="AW360" s="14" t="s">
        <v>37</v>
      </c>
      <c r="AX360" s="14" t="s">
        <v>84</v>
      </c>
      <c r="AY360" s="158" t="s">
        <v>126</v>
      </c>
    </row>
    <row r="361" spans="2:65" s="1" customFormat="1" ht="21.75" customHeight="1">
      <c r="B361" s="31"/>
      <c r="C361" s="126" t="s">
        <v>489</v>
      </c>
      <c r="D361" s="126" t="s">
        <v>128</v>
      </c>
      <c r="E361" s="127" t="s">
        <v>490</v>
      </c>
      <c r="F361" s="128" t="s">
        <v>491</v>
      </c>
      <c r="G361" s="129" t="s">
        <v>131</v>
      </c>
      <c r="H361" s="130">
        <v>665</v>
      </c>
      <c r="I361" s="131"/>
      <c r="J361" s="132">
        <f>ROUND(I361*H361,2)</f>
        <v>0</v>
      </c>
      <c r="K361" s="128" t="s">
        <v>132</v>
      </c>
      <c r="L361" s="31"/>
      <c r="M361" s="133" t="s">
        <v>19</v>
      </c>
      <c r="N361" s="134" t="s">
        <v>47</v>
      </c>
      <c r="P361" s="135">
        <f>O361*H361</f>
        <v>0</v>
      </c>
      <c r="Q361" s="135">
        <v>0</v>
      </c>
      <c r="R361" s="135">
        <f>Q361*H361</f>
        <v>0</v>
      </c>
      <c r="S361" s="135">
        <v>0</v>
      </c>
      <c r="T361" s="136">
        <f>S361*H361</f>
        <v>0</v>
      </c>
      <c r="AR361" s="137" t="s">
        <v>133</v>
      </c>
      <c r="AT361" s="137" t="s">
        <v>128</v>
      </c>
      <c r="AU361" s="137" t="s">
        <v>86</v>
      </c>
      <c r="AY361" s="16" t="s">
        <v>126</v>
      </c>
      <c r="BE361" s="138">
        <f>IF(N361="základní",J361,0)</f>
        <v>0</v>
      </c>
      <c r="BF361" s="138">
        <f>IF(N361="snížená",J361,0)</f>
        <v>0</v>
      </c>
      <c r="BG361" s="138">
        <f>IF(N361="zákl. přenesená",J361,0)</f>
        <v>0</v>
      </c>
      <c r="BH361" s="138">
        <f>IF(N361="sníž. přenesená",J361,0)</f>
        <v>0</v>
      </c>
      <c r="BI361" s="138">
        <f>IF(N361="nulová",J361,0)</f>
        <v>0</v>
      </c>
      <c r="BJ361" s="16" t="s">
        <v>84</v>
      </c>
      <c r="BK361" s="138">
        <f>ROUND(I361*H361,2)</f>
        <v>0</v>
      </c>
      <c r="BL361" s="16" t="s">
        <v>133</v>
      </c>
      <c r="BM361" s="137" t="s">
        <v>492</v>
      </c>
    </row>
    <row r="362" spans="2:65" s="1" customFormat="1">
      <c r="B362" s="31"/>
      <c r="D362" s="139" t="s">
        <v>135</v>
      </c>
      <c r="F362" s="140" t="s">
        <v>493</v>
      </c>
      <c r="I362" s="141"/>
      <c r="L362" s="31"/>
      <c r="M362" s="142"/>
      <c r="T362" s="52"/>
      <c r="AT362" s="16" t="s">
        <v>135</v>
      </c>
      <c r="AU362" s="16" t="s">
        <v>86</v>
      </c>
    </row>
    <row r="363" spans="2:65" s="12" customFormat="1">
      <c r="B363" s="143"/>
      <c r="D363" s="144" t="s">
        <v>137</v>
      </c>
      <c r="E363" s="145" t="s">
        <v>19</v>
      </c>
      <c r="F363" s="146" t="s">
        <v>494</v>
      </c>
      <c r="H363" s="145" t="s">
        <v>19</v>
      </c>
      <c r="I363" s="147"/>
      <c r="L363" s="143"/>
      <c r="M363" s="148"/>
      <c r="T363" s="149"/>
      <c r="AT363" s="145" t="s">
        <v>137</v>
      </c>
      <c r="AU363" s="145" t="s">
        <v>86</v>
      </c>
      <c r="AV363" s="12" t="s">
        <v>84</v>
      </c>
      <c r="AW363" s="12" t="s">
        <v>37</v>
      </c>
      <c r="AX363" s="12" t="s">
        <v>76</v>
      </c>
      <c r="AY363" s="145" t="s">
        <v>126</v>
      </c>
    </row>
    <row r="364" spans="2:65" s="13" customFormat="1">
      <c r="B364" s="150"/>
      <c r="D364" s="144" t="s">
        <v>137</v>
      </c>
      <c r="E364" s="151" t="s">
        <v>19</v>
      </c>
      <c r="F364" s="152" t="s">
        <v>495</v>
      </c>
      <c r="H364" s="153">
        <v>485</v>
      </c>
      <c r="I364" s="154"/>
      <c r="L364" s="150"/>
      <c r="M364" s="155"/>
      <c r="T364" s="156"/>
      <c r="AT364" s="151" t="s">
        <v>137</v>
      </c>
      <c r="AU364" s="151" t="s">
        <v>86</v>
      </c>
      <c r="AV364" s="13" t="s">
        <v>86</v>
      </c>
      <c r="AW364" s="13" t="s">
        <v>37</v>
      </c>
      <c r="AX364" s="13" t="s">
        <v>76</v>
      </c>
      <c r="AY364" s="151" t="s">
        <v>126</v>
      </c>
    </row>
    <row r="365" spans="2:65" s="12" customFormat="1">
      <c r="B365" s="143"/>
      <c r="D365" s="144" t="s">
        <v>137</v>
      </c>
      <c r="E365" s="145" t="s">
        <v>19</v>
      </c>
      <c r="F365" s="146" t="s">
        <v>496</v>
      </c>
      <c r="H365" s="145" t="s">
        <v>19</v>
      </c>
      <c r="I365" s="147"/>
      <c r="L365" s="143"/>
      <c r="M365" s="148"/>
      <c r="T365" s="149"/>
      <c r="AT365" s="145" t="s">
        <v>137</v>
      </c>
      <c r="AU365" s="145" t="s">
        <v>86</v>
      </c>
      <c r="AV365" s="12" t="s">
        <v>84</v>
      </c>
      <c r="AW365" s="12" t="s">
        <v>37</v>
      </c>
      <c r="AX365" s="12" t="s">
        <v>76</v>
      </c>
      <c r="AY365" s="145" t="s">
        <v>126</v>
      </c>
    </row>
    <row r="366" spans="2:65" s="13" customFormat="1">
      <c r="B366" s="150"/>
      <c r="D366" s="144" t="s">
        <v>137</v>
      </c>
      <c r="E366" s="151" t="s">
        <v>19</v>
      </c>
      <c r="F366" s="152" t="s">
        <v>497</v>
      </c>
      <c r="H366" s="153">
        <v>180</v>
      </c>
      <c r="I366" s="154"/>
      <c r="L366" s="150"/>
      <c r="M366" s="155"/>
      <c r="T366" s="156"/>
      <c r="AT366" s="151" t="s">
        <v>137</v>
      </c>
      <c r="AU366" s="151" t="s">
        <v>86</v>
      </c>
      <c r="AV366" s="13" t="s">
        <v>86</v>
      </c>
      <c r="AW366" s="13" t="s">
        <v>37</v>
      </c>
      <c r="AX366" s="13" t="s">
        <v>76</v>
      </c>
      <c r="AY366" s="151" t="s">
        <v>126</v>
      </c>
    </row>
    <row r="367" spans="2:65" s="14" customFormat="1">
      <c r="B367" s="157"/>
      <c r="D367" s="144" t="s">
        <v>137</v>
      </c>
      <c r="E367" s="158" t="s">
        <v>19</v>
      </c>
      <c r="F367" s="159" t="s">
        <v>148</v>
      </c>
      <c r="H367" s="160">
        <v>665</v>
      </c>
      <c r="I367" s="161"/>
      <c r="L367" s="157"/>
      <c r="M367" s="162"/>
      <c r="T367" s="163"/>
      <c r="AT367" s="158" t="s">
        <v>137</v>
      </c>
      <c r="AU367" s="158" t="s">
        <v>86</v>
      </c>
      <c r="AV367" s="14" t="s">
        <v>133</v>
      </c>
      <c r="AW367" s="14" t="s">
        <v>37</v>
      </c>
      <c r="AX367" s="14" t="s">
        <v>84</v>
      </c>
      <c r="AY367" s="158" t="s">
        <v>126</v>
      </c>
    </row>
    <row r="368" spans="2:65" s="1" customFormat="1" ht="21.75" customHeight="1">
      <c r="B368" s="31"/>
      <c r="C368" s="126" t="s">
        <v>498</v>
      </c>
      <c r="D368" s="126" t="s">
        <v>128</v>
      </c>
      <c r="E368" s="127" t="s">
        <v>499</v>
      </c>
      <c r="F368" s="128" t="s">
        <v>500</v>
      </c>
      <c r="G368" s="129" t="s">
        <v>131</v>
      </c>
      <c r="H368" s="130">
        <v>1156</v>
      </c>
      <c r="I368" s="131"/>
      <c r="J368" s="132">
        <f>ROUND(I368*H368,2)</f>
        <v>0</v>
      </c>
      <c r="K368" s="128" t="s">
        <v>132</v>
      </c>
      <c r="L368" s="31"/>
      <c r="M368" s="133" t="s">
        <v>19</v>
      </c>
      <c r="N368" s="134" t="s">
        <v>47</v>
      </c>
      <c r="P368" s="135">
        <f>O368*H368</f>
        <v>0</v>
      </c>
      <c r="Q368" s="135">
        <v>0</v>
      </c>
      <c r="R368" s="135">
        <f>Q368*H368</f>
        <v>0</v>
      </c>
      <c r="S368" s="135">
        <v>0</v>
      </c>
      <c r="T368" s="136">
        <f>S368*H368</f>
        <v>0</v>
      </c>
      <c r="AR368" s="137" t="s">
        <v>133</v>
      </c>
      <c r="AT368" s="137" t="s">
        <v>128</v>
      </c>
      <c r="AU368" s="137" t="s">
        <v>86</v>
      </c>
      <c r="AY368" s="16" t="s">
        <v>126</v>
      </c>
      <c r="BE368" s="138">
        <f>IF(N368="základní",J368,0)</f>
        <v>0</v>
      </c>
      <c r="BF368" s="138">
        <f>IF(N368="snížená",J368,0)</f>
        <v>0</v>
      </c>
      <c r="BG368" s="138">
        <f>IF(N368="zákl. přenesená",J368,0)</f>
        <v>0</v>
      </c>
      <c r="BH368" s="138">
        <f>IF(N368="sníž. přenesená",J368,0)</f>
        <v>0</v>
      </c>
      <c r="BI368" s="138">
        <f>IF(N368="nulová",J368,0)</f>
        <v>0</v>
      </c>
      <c r="BJ368" s="16" t="s">
        <v>84</v>
      </c>
      <c r="BK368" s="138">
        <f>ROUND(I368*H368,2)</f>
        <v>0</v>
      </c>
      <c r="BL368" s="16" t="s">
        <v>133</v>
      </c>
      <c r="BM368" s="137" t="s">
        <v>501</v>
      </c>
    </row>
    <row r="369" spans="2:65" s="1" customFormat="1">
      <c r="B369" s="31"/>
      <c r="D369" s="139" t="s">
        <v>135</v>
      </c>
      <c r="F369" s="140" t="s">
        <v>502</v>
      </c>
      <c r="I369" s="141"/>
      <c r="L369" s="31"/>
      <c r="M369" s="142"/>
      <c r="T369" s="52"/>
      <c r="AT369" s="16" t="s">
        <v>135</v>
      </c>
      <c r="AU369" s="16" t="s">
        <v>86</v>
      </c>
    </row>
    <row r="370" spans="2:65" s="12" customFormat="1">
      <c r="B370" s="143"/>
      <c r="D370" s="144" t="s">
        <v>137</v>
      </c>
      <c r="E370" s="145" t="s">
        <v>19</v>
      </c>
      <c r="F370" s="146" t="s">
        <v>503</v>
      </c>
      <c r="H370" s="145" t="s">
        <v>19</v>
      </c>
      <c r="I370" s="147"/>
      <c r="L370" s="143"/>
      <c r="M370" s="148"/>
      <c r="T370" s="149"/>
      <c r="AT370" s="145" t="s">
        <v>137</v>
      </c>
      <c r="AU370" s="145" t="s">
        <v>86</v>
      </c>
      <c r="AV370" s="12" t="s">
        <v>84</v>
      </c>
      <c r="AW370" s="12" t="s">
        <v>37</v>
      </c>
      <c r="AX370" s="12" t="s">
        <v>76</v>
      </c>
      <c r="AY370" s="145" t="s">
        <v>126</v>
      </c>
    </row>
    <row r="371" spans="2:65" s="13" customFormat="1">
      <c r="B371" s="150"/>
      <c r="D371" s="144" t="s">
        <v>137</v>
      </c>
      <c r="E371" s="151" t="s">
        <v>19</v>
      </c>
      <c r="F371" s="152" t="s">
        <v>504</v>
      </c>
      <c r="H371" s="153">
        <v>1156</v>
      </c>
      <c r="I371" s="154"/>
      <c r="L371" s="150"/>
      <c r="M371" s="155"/>
      <c r="T371" s="156"/>
      <c r="AT371" s="151" t="s">
        <v>137</v>
      </c>
      <c r="AU371" s="151" t="s">
        <v>86</v>
      </c>
      <c r="AV371" s="13" t="s">
        <v>86</v>
      </c>
      <c r="AW371" s="13" t="s">
        <v>37</v>
      </c>
      <c r="AX371" s="13" t="s">
        <v>84</v>
      </c>
      <c r="AY371" s="151" t="s">
        <v>126</v>
      </c>
    </row>
    <row r="372" spans="2:65" s="1" customFormat="1" ht="24.2" customHeight="1">
      <c r="B372" s="31"/>
      <c r="C372" s="126" t="s">
        <v>505</v>
      </c>
      <c r="D372" s="126" t="s">
        <v>128</v>
      </c>
      <c r="E372" s="127" t="s">
        <v>506</v>
      </c>
      <c r="F372" s="128" t="s">
        <v>507</v>
      </c>
      <c r="G372" s="129" t="s">
        <v>131</v>
      </c>
      <c r="H372" s="130">
        <v>1578</v>
      </c>
      <c r="I372" s="131"/>
      <c r="J372" s="132">
        <f>ROUND(I372*H372,2)</f>
        <v>0</v>
      </c>
      <c r="K372" s="128" t="s">
        <v>132</v>
      </c>
      <c r="L372" s="31"/>
      <c r="M372" s="133" t="s">
        <v>19</v>
      </c>
      <c r="N372" s="134" t="s">
        <v>47</v>
      </c>
      <c r="P372" s="135">
        <f>O372*H372</f>
        <v>0</v>
      </c>
      <c r="Q372" s="135">
        <v>0</v>
      </c>
      <c r="R372" s="135">
        <f>Q372*H372</f>
        <v>0</v>
      </c>
      <c r="S372" s="135">
        <v>0</v>
      </c>
      <c r="T372" s="136">
        <f>S372*H372</f>
        <v>0</v>
      </c>
      <c r="AR372" s="137" t="s">
        <v>133</v>
      </c>
      <c r="AT372" s="137" t="s">
        <v>128</v>
      </c>
      <c r="AU372" s="137" t="s">
        <v>86</v>
      </c>
      <c r="AY372" s="16" t="s">
        <v>126</v>
      </c>
      <c r="BE372" s="138">
        <f>IF(N372="základní",J372,0)</f>
        <v>0</v>
      </c>
      <c r="BF372" s="138">
        <f>IF(N372="snížená",J372,0)</f>
        <v>0</v>
      </c>
      <c r="BG372" s="138">
        <f>IF(N372="zákl. přenesená",J372,0)</f>
        <v>0</v>
      </c>
      <c r="BH372" s="138">
        <f>IF(N372="sníž. přenesená",J372,0)</f>
        <v>0</v>
      </c>
      <c r="BI372" s="138">
        <f>IF(N372="nulová",J372,0)</f>
        <v>0</v>
      </c>
      <c r="BJ372" s="16" t="s">
        <v>84</v>
      </c>
      <c r="BK372" s="138">
        <f>ROUND(I372*H372,2)</f>
        <v>0</v>
      </c>
      <c r="BL372" s="16" t="s">
        <v>133</v>
      </c>
      <c r="BM372" s="137" t="s">
        <v>508</v>
      </c>
    </row>
    <row r="373" spans="2:65" s="1" customFormat="1">
      <c r="B373" s="31"/>
      <c r="D373" s="139" t="s">
        <v>135</v>
      </c>
      <c r="F373" s="140" t="s">
        <v>509</v>
      </c>
      <c r="I373" s="141"/>
      <c r="L373" s="31"/>
      <c r="M373" s="142"/>
      <c r="T373" s="52"/>
      <c r="AT373" s="16" t="s">
        <v>135</v>
      </c>
      <c r="AU373" s="16" t="s">
        <v>86</v>
      </c>
    </row>
    <row r="374" spans="2:65" s="12" customFormat="1">
      <c r="B374" s="143"/>
      <c r="D374" s="144" t="s">
        <v>137</v>
      </c>
      <c r="E374" s="145" t="s">
        <v>19</v>
      </c>
      <c r="F374" s="146" t="s">
        <v>459</v>
      </c>
      <c r="H374" s="145" t="s">
        <v>19</v>
      </c>
      <c r="I374" s="147"/>
      <c r="L374" s="143"/>
      <c r="M374" s="148"/>
      <c r="T374" s="149"/>
      <c r="AT374" s="145" t="s">
        <v>137</v>
      </c>
      <c r="AU374" s="145" t="s">
        <v>86</v>
      </c>
      <c r="AV374" s="12" t="s">
        <v>84</v>
      </c>
      <c r="AW374" s="12" t="s">
        <v>37</v>
      </c>
      <c r="AX374" s="12" t="s">
        <v>76</v>
      </c>
      <c r="AY374" s="145" t="s">
        <v>126</v>
      </c>
    </row>
    <row r="375" spans="2:65" s="13" customFormat="1">
      <c r="B375" s="150"/>
      <c r="D375" s="144" t="s">
        <v>137</v>
      </c>
      <c r="E375" s="151" t="s">
        <v>19</v>
      </c>
      <c r="F375" s="152" t="s">
        <v>460</v>
      </c>
      <c r="H375" s="153">
        <v>1578</v>
      </c>
      <c r="I375" s="154"/>
      <c r="L375" s="150"/>
      <c r="M375" s="155"/>
      <c r="T375" s="156"/>
      <c r="AT375" s="151" t="s">
        <v>137</v>
      </c>
      <c r="AU375" s="151" t="s">
        <v>86</v>
      </c>
      <c r="AV375" s="13" t="s">
        <v>86</v>
      </c>
      <c r="AW375" s="13" t="s">
        <v>37</v>
      </c>
      <c r="AX375" s="13" t="s">
        <v>84</v>
      </c>
      <c r="AY375" s="151" t="s">
        <v>126</v>
      </c>
    </row>
    <row r="376" spans="2:65" s="1" customFormat="1" ht="24.2" customHeight="1">
      <c r="B376" s="31"/>
      <c r="C376" s="126" t="s">
        <v>510</v>
      </c>
      <c r="D376" s="126" t="s">
        <v>128</v>
      </c>
      <c r="E376" s="127" t="s">
        <v>511</v>
      </c>
      <c r="F376" s="128" t="s">
        <v>512</v>
      </c>
      <c r="G376" s="129" t="s">
        <v>131</v>
      </c>
      <c r="H376" s="130">
        <v>1578</v>
      </c>
      <c r="I376" s="131"/>
      <c r="J376" s="132">
        <f>ROUND(I376*H376,2)</f>
        <v>0</v>
      </c>
      <c r="K376" s="128" t="s">
        <v>132</v>
      </c>
      <c r="L376" s="31"/>
      <c r="M376" s="133" t="s">
        <v>19</v>
      </c>
      <c r="N376" s="134" t="s">
        <v>47</v>
      </c>
      <c r="P376" s="135">
        <f>O376*H376</f>
        <v>0</v>
      </c>
      <c r="Q376" s="135">
        <v>0</v>
      </c>
      <c r="R376" s="135">
        <f>Q376*H376</f>
        <v>0</v>
      </c>
      <c r="S376" s="135">
        <v>0</v>
      </c>
      <c r="T376" s="136">
        <f>S376*H376</f>
        <v>0</v>
      </c>
      <c r="AR376" s="137" t="s">
        <v>133</v>
      </c>
      <c r="AT376" s="137" t="s">
        <v>128</v>
      </c>
      <c r="AU376" s="137" t="s">
        <v>86</v>
      </c>
      <c r="AY376" s="16" t="s">
        <v>126</v>
      </c>
      <c r="BE376" s="138">
        <f>IF(N376="základní",J376,0)</f>
        <v>0</v>
      </c>
      <c r="BF376" s="138">
        <f>IF(N376="snížená",J376,0)</f>
        <v>0</v>
      </c>
      <c r="BG376" s="138">
        <f>IF(N376="zákl. přenesená",J376,0)</f>
        <v>0</v>
      </c>
      <c r="BH376" s="138">
        <f>IF(N376="sníž. přenesená",J376,0)</f>
        <v>0</v>
      </c>
      <c r="BI376" s="138">
        <f>IF(N376="nulová",J376,0)</f>
        <v>0</v>
      </c>
      <c r="BJ376" s="16" t="s">
        <v>84</v>
      </c>
      <c r="BK376" s="138">
        <f>ROUND(I376*H376,2)</f>
        <v>0</v>
      </c>
      <c r="BL376" s="16" t="s">
        <v>133</v>
      </c>
      <c r="BM376" s="137" t="s">
        <v>513</v>
      </c>
    </row>
    <row r="377" spans="2:65" s="1" customFormat="1">
      <c r="B377" s="31"/>
      <c r="D377" s="139" t="s">
        <v>135</v>
      </c>
      <c r="F377" s="140" t="s">
        <v>514</v>
      </c>
      <c r="I377" s="141"/>
      <c r="L377" s="31"/>
      <c r="M377" s="142"/>
      <c r="T377" s="52"/>
      <c r="AT377" s="16" t="s">
        <v>135</v>
      </c>
      <c r="AU377" s="16" t="s">
        <v>86</v>
      </c>
    </row>
    <row r="378" spans="2:65" s="12" customFormat="1">
      <c r="B378" s="143"/>
      <c r="D378" s="144" t="s">
        <v>137</v>
      </c>
      <c r="E378" s="145" t="s">
        <v>19</v>
      </c>
      <c r="F378" s="146" t="s">
        <v>459</v>
      </c>
      <c r="H378" s="145" t="s">
        <v>19</v>
      </c>
      <c r="I378" s="147"/>
      <c r="L378" s="143"/>
      <c r="M378" s="148"/>
      <c r="T378" s="149"/>
      <c r="AT378" s="145" t="s">
        <v>137</v>
      </c>
      <c r="AU378" s="145" t="s">
        <v>86</v>
      </c>
      <c r="AV378" s="12" t="s">
        <v>84</v>
      </c>
      <c r="AW378" s="12" t="s">
        <v>37</v>
      </c>
      <c r="AX378" s="12" t="s">
        <v>76</v>
      </c>
      <c r="AY378" s="145" t="s">
        <v>126</v>
      </c>
    </row>
    <row r="379" spans="2:65" s="13" customFormat="1">
      <c r="B379" s="150"/>
      <c r="D379" s="144" t="s">
        <v>137</v>
      </c>
      <c r="E379" s="151" t="s">
        <v>19</v>
      </c>
      <c r="F379" s="152" t="s">
        <v>460</v>
      </c>
      <c r="H379" s="153">
        <v>1578</v>
      </c>
      <c r="I379" s="154"/>
      <c r="L379" s="150"/>
      <c r="M379" s="155"/>
      <c r="T379" s="156"/>
      <c r="AT379" s="151" t="s">
        <v>137</v>
      </c>
      <c r="AU379" s="151" t="s">
        <v>86</v>
      </c>
      <c r="AV379" s="13" t="s">
        <v>86</v>
      </c>
      <c r="AW379" s="13" t="s">
        <v>37</v>
      </c>
      <c r="AX379" s="13" t="s">
        <v>84</v>
      </c>
      <c r="AY379" s="151" t="s">
        <v>126</v>
      </c>
    </row>
    <row r="380" spans="2:65" s="1" customFormat="1" ht="16.5" customHeight="1">
      <c r="B380" s="31"/>
      <c r="C380" s="126" t="s">
        <v>515</v>
      </c>
      <c r="D380" s="126" t="s">
        <v>128</v>
      </c>
      <c r="E380" s="127" t="s">
        <v>516</v>
      </c>
      <c r="F380" s="128" t="s">
        <v>517</v>
      </c>
      <c r="G380" s="129" t="s">
        <v>131</v>
      </c>
      <c r="H380" s="130">
        <v>1654</v>
      </c>
      <c r="I380" s="131"/>
      <c r="J380" s="132">
        <f>ROUND(I380*H380,2)</f>
        <v>0</v>
      </c>
      <c r="K380" s="128" t="s">
        <v>132</v>
      </c>
      <c r="L380" s="31"/>
      <c r="M380" s="133" t="s">
        <v>19</v>
      </c>
      <c r="N380" s="134" t="s">
        <v>47</v>
      </c>
      <c r="P380" s="135">
        <f>O380*H380</f>
        <v>0</v>
      </c>
      <c r="Q380" s="135">
        <v>0</v>
      </c>
      <c r="R380" s="135">
        <f>Q380*H380</f>
        <v>0</v>
      </c>
      <c r="S380" s="135">
        <v>0</v>
      </c>
      <c r="T380" s="136">
        <f>S380*H380</f>
        <v>0</v>
      </c>
      <c r="AR380" s="137" t="s">
        <v>133</v>
      </c>
      <c r="AT380" s="137" t="s">
        <v>128</v>
      </c>
      <c r="AU380" s="137" t="s">
        <v>86</v>
      </c>
      <c r="AY380" s="16" t="s">
        <v>126</v>
      </c>
      <c r="BE380" s="138">
        <f>IF(N380="základní",J380,0)</f>
        <v>0</v>
      </c>
      <c r="BF380" s="138">
        <f>IF(N380="snížená",J380,0)</f>
        <v>0</v>
      </c>
      <c r="BG380" s="138">
        <f>IF(N380="zákl. přenesená",J380,0)</f>
        <v>0</v>
      </c>
      <c r="BH380" s="138">
        <f>IF(N380="sníž. přenesená",J380,0)</f>
        <v>0</v>
      </c>
      <c r="BI380" s="138">
        <f>IF(N380="nulová",J380,0)</f>
        <v>0</v>
      </c>
      <c r="BJ380" s="16" t="s">
        <v>84</v>
      </c>
      <c r="BK380" s="138">
        <f>ROUND(I380*H380,2)</f>
        <v>0</v>
      </c>
      <c r="BL380" s="16" t="s">
        <v>133</v>
      </c>
      <c r="BM380" s="137" t="s">
        <v>518</v>
      </c>
    </row>
    <row r="381" spans="2:65" s="1" customFormat="1">
      <c r="B381" s="31"/>
      <c r="D381" s="139" t="s">
        <v>135</v>
      </c>
      <c r="F381" s="140" t="s">
        <v>519</v>
      </c>
      <c r="I381" s="141"/>
      <c r="L381" s="31"/>
      <c r="M381" s="142"/>
      <c r="T381" s="52"/>
      <c r="AT381" s="16" t="s">
        <v>135</v>
      </c>
      <c r="AU381" s="16" t="s">
        <v>86</v>
      </c>
    </row>
    <row r="382" spans="2:65" s="12" customFormat="1">
      <c r="B382" s="143"/>
      <c r="D382" s="144" t="s">
        <v>137</v>
      </c>
      <c r="E382" s="145" t="s">
        <v>19</v>
      </c>
      <c r="F382" s="146" t="s">
        <v>459</v>
      </c>
      <c r="H382" s="145" t="s">
        <v>19</v>
      </c>
      <c r="I382" s="147"/>
      <c r="L382" s="143"/>
      <c r="M382" s="148"/>
      <c r="T382" s="149"/>
      <c r="AT382" s="145" t="s">
        <v>137</v>
      </c>
      <c r="AU382" s="145" t="s">
        <v>86</v>
      </c>
      <c r="AV382" s="12" t="s">
        <v>84</v>
      </c>
      <c r="AW382" s="12" t="s">
        <v>37</v>
      </c>
      <c r="AX382" s="12" t="s">
        <v>76</v>
      </c>
      <c r="AY382" s="145" t="s">
        <v>126</v>
      </c>
    </row>
    <row r="383" spans="2:65" s="13" customFormat="1">
      <c r="B383" s="150"/>
      <c r="D383" s="144" t="s">
        <v>137</v>
      </c>
      <c r="E383" s="151" t="s">
        <v>19</v>
      </c>
      <c r="F383" s="152" t="s">
        <v>460</v>
      </c>
      <c r="H383" s="153">
        <v>1578</v>
      </c>
      <c r="I383" s="154"/>
      <c r="L383" s="150"/>
      <c r="M383" s="155"/>
      <c r="T383" s="156"/>
      <c r="AT383" s="151" t="s">
        <v>137</v>
      </c>
      <c r="AU383" s="151" t="s">
        <v>86</v>
      </c>
      <c r="AV383" s="13" t="s">
        <v>86</v>
      </c>
      <c r="AW383" s="13" t="s">
        <v>37</v>
      </c>
      <c r="AX383" s="13" t="s">
        <v>76</v>
      </c>
      <c r="AY383" s="151" t="s">
        <v>126</v>
      </c>
    </row>
    <row r="384" spans="2:65" s="12" customFormat="1">
      <c r="B384" s="143"/>
      <c r="D384" s="144" t="s">
        <v>137</v>
      </c>
      <c r="E384" s="145" t="s">
        <v>19</v>
      </c>
      <c r="F384" s="146" t="s">
        <v>520</v>
      </c>
      <c r="H384" s="145" t="s">
        <v>19</v>
      </c>
      <c r="I384" s="147"/>
      <c r="L384" s="143"/>
      <c r="M384" s="148"/>
      <c r="T384" s="149"/>
      <c r="AT384" s="145" t="s">
        <v>137</v>
      </c>
      <c r="AU384" s="145" t="s">
        <v>86</v>
      </c>
      <c r="AV384" s="12" t="s">
        <v>84</v>
      </c>
      <c r="AW384" s="12" t="s">
        <v>37</v>
      </c>
      <c r="AX384" s="12" t="s">
        <v>76</v>
      </c>
      <c r="AY384" s="145" t="s">
        <v>126</v>
      </c>
    </row>
    <row r="385" spans="2:65" s="13" customFormat="1">
      <c r="B385" s="150"/>
      <c r="D385" s="144" t="s">
        <v>137</v>
      </c>
      <c r="E385" s="151" t="s">
        <v>19</v>
      </c>
      <c r="F385" s="152" t="s">
        <v>521</v>
      </c>
      <c r="H385" s="153">
        <v>76</v>
      </c>
      <c r="I385" s="154"/>
      <c r="L385" s="150"/>
      <c r="M385" s="155"/>
      <c r="T385" s="156"/>
      <c r="AT385" s="151" t="s">
        <v>137</v>
      </c>
      <c r="AU385" s="151" t="s">
        <v>86</v>
      </c>
      <c r="AV385" s="13" t="s">
        <v>86</v>
      </c>
      <c r="AW385" s="13" t="s">
        <v>37</v>
      </c>
      <c r="AX385" s="13" t="s">
        <v>76</v>
      </c>
      <c r="AY385" s="151" t="s">
        <v>126</v>
      </c>
    </row>
    <row r="386" spans="2:65" s="14" customFormat="1">
      <c r="B386" s="157"/>
      <c r="D386" s="144" t="s">
        <v>137</v>
      </c>
      <c r="E386" s="158" t="s">
        <v>19</v>
      </c>
      <c r="F386" s="159" t="s">
        <v>148</v>
      </c>
      <c r="H386" s="160">
        <v>1654</v>
      </c>
      <c r="I386" s="161"/>
      <c r="L386" s="157"/>
      <c r="M386" s="162"/>
      <c r="T386" s="163"/>
      <c r="AT386" s="158" t="s">
        <v>137</v>
      </c>
      <c r="AU386" s="158" t="s">
        <v>86</v>
      </c>
      <c r="AV386" s="14" t="s">
        <v>133</v>
      </c>
      <c r="AW386" s="14" t="s">
        <v>37</v>
      </c>
      <c r="AX386" s="14" t="s">
        <v>84</v>
      </c>
      <c r="AY386" s="158" t="s">
        <v>126</v>
      </c>
    </row>
    <row r="387" spans="2:65" s="1" customFormat="1" ht="16.5" customHeight="1">
      <c r="B387" s="31"/>
      <c r="C387" s="126" t="s">
        <v>522</v>
      </c>
      <c r="D387" s="126" t="s">
        <v>128</v>
      </c>
      <c r="E387" s="127" t="s">
        <v>523</v>
      </c>
      <c r="F387" s="128" t="s">
        <v>524</v>
      </c>
      <c r="G387" s="129" t="s">
        <v>131</v>
      </c>
      <c r="H387" s="130">
        <v>1654</v>
      </c>
      <c r="I387" s="131"/>
      <c r="J387" s="132">
        <f>ROUND(I387*H387,2)</f>
        <v>0</v>
      </c>
      <c r="K387" s="128" t="s">
        <v>132</v>
      </c>
      <c r="L387" s="31"/>
      <c r="M387" s="133" t="s">
        <v>19</v>
      </c>
      <c r="N387" s="134" t="s">
        <v>47</v>
      </c>
      <c r="P387" s="135">
        <f>O387*H387</f>
        <v>0</v>
      </c>
      <c r="Q387" s="135">
        <v>0</v>
      </c>
      <c r="R387" s="135">
        <f>Q387*H387</f>
        <v>0</v>
      </c>
      <c r="S387" s="135">
        <v>0</v>
      </c>
      <c r="T387" s="136">
        <f>S387*H387</f>
        <v>0</v>
      </c>
      <c r="AR387" s="137" t="s">
        <v>133</v>
      </c>
      <c r="AT387" s="137" t="s">
        <v>128</v>
      </c>
      <c r="AU387" s="137" t="s">
        <v>86</v>
      </c>
      <c r="AY387" s="16" t="s">
        <v>126</v>
      </c>
      <c r="BE387" s="138">
        <f>IF(N387="základní",J387,0)</f>
        <v>0</v>
      </c>
      <c r="BF387" s="138">
        <f>IF(N387="snížená",J387,0)</f>
        <v>0</v>
      </c>
      <c r="BG387" s="138">
        <f>IF(N387="zákl. přenesená",J387,0)</f>
        <v>0</v>
      </c>
      <c r="BH387" s="138">
        <f>IF(N387="sníž. přenesená",J387,0)</f>
        <v>0</v>
      </c>
      <c r="BI387" s="138">
        <f>IF(N387="nulová",J387,0)</f>
        <v>0</v>
      </c>
      <c r="BJ387" s="16" t="s">
        <v>84</v>
      </c>
      <c r="BK387" s="138">
        <f>ROUND(I387*H387,2)</f>
        <v>0</v>
      </c>
      <c r="BL387" s="16" t="s">
        <v>133</v>
      </c>
      <c r="BM387" s="137" t="s">
        <v>525</v>
      </c>
    </row>
    <row r="388" spans="2:65" s="1" customFormat="1">
      <c r="B388" s="31"/>
      <c r="D388" s="139" t="s">
        <v>135</v>
      </c>
      <c r="F388" s="140" t="s">
        <v>526</v>
      </c>
      <c r="I388" s="141"/>
      <c r="L388" s="31"/>
      <c r="M388" s="142"/>
      <c r="T388" s="52"/>
      <c r="AT388" s="16" t="s">
        <v>135</v>
      </c>
      <c r="AU388" s="16" t="s">
        <v>86</v>
      </c>
    </row>
    <row r="389" spans="2:65" s="12" customFormat="1">
      <c r="B389" s="143"/>
      <c r="D389" s="144" t="s">
        <v>137</v>
      </c>
      <c r="E389" s="145" t="s">
        <v>19</v>
      </c>
      <c r="F389" s="146" t="s">
        <v>459</v>
      </c>
      <c r="H389" s="145" t="s">
        <v>19</v>
      </c>
      <c r="I389" s="147"/>
      <c r="L389" s="143"/>
      <c r="M389" s="148"/>
      <c r="T389" s="149"/>
      <c r="AT389" s="145" t="s">
        <v>137</v>
      </c>
      <c r="AU389" s="145" t="s">
        <v>86</v>
      </c>
      <c r="AV389" s="12" t="s">
        <v>84</v>
      </c>
      <c r="AW389" s="12" t="s">
        <v>37</v>
      </c>
      <c r="AX389" s="12" t="s">
        <v>76</v>
      </c>
      <c r="AY389" s="145" t="s">
        <v>126</v>
      </c>
    </row>
    <row r="390" spans="2:65" s="13" customFormat="1">
      <c r="B390" s="150"/>
      <c r="D390" s="144" t="s">
        <v>137</v>
      </c>
      <c r="E390" s="151" t="s">
        <v>19</v>
      </c>
      <c r="F390" s="152" t="s">
        <v>460</v>
      </c>
      <c r="H390" s="153">
        <v>1578</v>
      </c>
      <c r="I390" s="154"/>
      <c r="L390" s="150"/>
      <c r="M390" s="155"/>
      <c r="T390" s="156"/>
      <c r="AT390" s="151" t="s">
        <v>137</v>
      </c>
      <c r="AU390" s="151" t="s">
        <v>86</v>
      </c>
      <c r="AV390" s="13" t="s">
        <v>86</v>
      </c>
      <c r="AW390" s="13" t="s">
        <v>37</v>
      </c>
      <c r="AX390" s="13" t="s">
        <v>76</v>
      </c>
      <c r="AY390" s="151" t="s">
        <v>126</v>
      </c>
    </row>
    <row r="391" spans="2:65" s="12" customFormat="1">
      <c r="B391" s="143"/>
      <c r="D391" s="144" t="s">
        <v>137</v>
      </c>
      <c r="E391" s="145" t="s">
        <v>19</v>
      </c>
      <c r="F391" s="146" t="s">
        <v>520</v>
      </c>
      <c r="H391" s="145" t="s">
        <v>19</v>
      </c>
      <c r="I391" s="147"/>
      <c r="L391" s="143"/>
      <c r="M391" s="148"/>
      <c r="T391" s="149"/>
      <c r="AT391" s="145" t="s">
        <v>137</v>
      </c>
      <c r="AU391" s="145" t="s">
        <v>86</v>
      </c>
      <c r="AV391" s="12" t="s">
        <v>84</v>
      </c>
      <c r="AW391" s="12" t="s">
        <v>37</v>
      </c>
      <c r="AX391" s="12" t="s">
        <v>76</v>
      </c>
      <c r="AY391" s="145" t="s">
        <v>126</v>
      </c>
    </row>
    <row r="392" spans="2:65" s="13" customFormat="1">
      <c r="B392" s="150"/>
      <c r="D392" s="144" t="s">
        <v>137</v>
      </c>
      <c r="E392" s="151" t="s">
        <v>19</v>
      </c>
      <c r="F392" s="152" t="s">
        <v>521</v>
      </c>
      <c r="H392" s="153">
        <v>76</v>
      </c>
      <c r="I392" s="154"/>
      <c r="L392" s="150"/>
      <c r="M392" s="155"/>
      <c r="T392" s="156"/>
      <c r="AT392" s="151" t="s">
        <v>137</v>
      </c>
      <c r="AU392" s="151" t="s">
        <v>86</v>
      </c>
      <c r="AV392" s="13" t="s">
        <v>86</v>
      </c>
      <c r="AW392" s="13" t="s">
        <v>37</v>
      </c>
      <c r="AX392" s="13" t="s">
        <v>76</v>
      </c>
      <c r="AY392" s="151" t="s">
        <v>126</v>
      </c>
    </row>
    <row r="393" spans="2:65" s="14" customFormat="1">
      <c r="B393" s="157"/>
      <c r="D393" s="144" t="s">
        <v>137</v>
      </c>
      <c r="E393" s="158" t="s">
        <v>19</v>
      </c>
      <c r="F393" s="159" t="s">
        <v>148</v>
      </c>
      <c r="H393" s="160">
        <v>1654</v>
      </c>
      <c r="I393" s="161"/>
      <c r="L393" s="157"/>
      <c r="M393" s="162"/>
      <c r="T393" s="163"/>
      <c r="AT393" s="158" t="s">
        <v>137</v>
      </c>
      <c r="AU393" s="158" t="s">
        <v>86</v>
      </c>
      <c r="AV393" s="14" t="s">
        <v>133</v>
      </c>
      <c r="AW393" s="14" t="s">
        <v>37</v>
      </c>
      <c r="AX393" s="14" t="s">
        <v>84</v>
      </c>
      <c r="AY393" s="158" t="s">
        <v>126</v>
      </c>
    </row>
    <row r="394" spans="2:65" s="1" customFormat="1" ht="24.2" customHeight="1">
      <c r="B394" s="31"/>
      <c r="C394" s="126" t="s">
        <v>527</v>
      </c>
      <c r="D394" s="126" t="s">
        <v>128</v>
      </c>
      <c r="E394" s="127" t="s">
        <v>528</v>
      </c>
      <c r="F394" s="128" t="s">
        <v>529</v>
      </c>
      <c r="G394" s="129" t="s">
        <v>131</v>
      </c>
      <c r="H394" s="130">
        <v>76</v>
      </c>
      <c r="I394" s="131"/>
      <c r="J394" s="132">
        <f>ROUND(I394*H394,2)</f>
        <v>0</v>
      </c>
      <c r="K394" s="128" t="s">
        <v>132</v>
      </c>
      <c r="L394" s="31"/>
      <c r="M394" s="133" t="s">
        <v>19</v>
      </c>
      <c r="N394" s="134" t="s">
        <v>47</v>
      </c>
      <c r="P394" s="135">
        <f>O394*H394</f>
        <v>0</v>
      </c>
      <c r="Q394" s="135">
        <v>0</v>
      </c>
      <c r="R394" s="135">
        <f>Q394*H394</f>
        <v>0</v>
      </c>
      <c r="S394" s="135">
        <v>0</v>
      </c>
      <c r="T394" s="136">
        <f>S394*H394</f>
        <v>0</v>
      </c>
      <c r="AR394" s="137" t="s">
        <v>133</v>
      </c>
      <c r="AT394" s="137" t="s">
        <v>128</v>
      </c>
      <c r="AU394" s="137" t="s">
        <v>86</v>
      </c>
      <c r="AY394" s="16" t="s">
        <v>126</v>
      </c>
      <c r="BE394" s="138">
        <f>IF(N394="základní",J394,0)</f>
        <v>0</v>
      </c>
      <c r="BF394" s="138">
        <f>IF(N394="snížená",J394,0)</f>
        <v>0</v>
      </c>
      <c r="BG394" s="138">
        <f>IF(N394="zákl. přenesená",J394,0)</f>
        <v>0</v>
      </c>
      <c r="BH394" s="138">
        <f>IF(N394="sníž. přenesená",J394,0)</f>
        <v>0</v>
      </c>
      <c r="BI394" s="138">
        <f>IF(N394="nulová",J394,0)</f>
        <v>0</v>
      </c>
      <c r="BJ394" s="16" t="s">
        <v>84</v>
      </c>
      <c r="BK394" s="138">
        <f>ROUND(I394*H394,2)</f>
        <v>0</v>
      </c>
      <c r="BL394" s="16" t="s">
        <v>133</v>
      </c>
      <c r="BM394" s="137" t="s">
        <v>530</v>
      </c>
    </row>
    <row r="395" spans="2:65" s="1" customFormat="1">
      <c r="B395" s="31"/>
      <c r="D395" s="139" t="s">
        <v>135</v>
      </c>
      <c r="F395" s="140" t="s">
        <v>531</v>
      </c>
      <c r="I395" s="141"/>
      <c r="L395" s="31"/>
      <c r="M395" s="142"/>
      <c r="T395" s="52"/>
      <c r="AT395" s="16" t="s">
        <v>135</v>
      </c>
      <c r="AU395" s="16" t="s">
        <v>86</v>
      </c>
    </row>
    <row r="396" spans="2:65" s="12" customFormat="1">
      <c r="B396" s="143"/>
      <c r="D396" s="144" t="s">
        <v>137</v>
      </c>
      <c r="E396" s="145" t="s">
        <v>19</v>
      </c>
      <c r="F396" s="146" t="s">
        <v>520</v>
      </c>
      <c r="H396" s="145" t="s">
        <v>19</v>
      </c>
      <c r="I396" s="147"/>
      <c r="L396" s="143"/>
      <c r="M396" s="148"/>
      <c r="T396" s="149"/>
      <c r="AT396" s="145" t="s">
        <v>137</v>
      </c>
      <c r="AU396" s="145" t="s">
        <v>86</v>
      </c>
      <c r="AV396" s="12" t="s">
        <v>84</v>
      </c>
      <c r="AW396" s="12" t="s">
        <v>37</v>
      </c>
      <c r="AX396" s="12" t="s">
        <v>76</v>
      </c>
      <c r="AY396" s="145" t="s">
        <v>126</v>
      </c>
    </row>
    <row r="397" spans="2:65" s="13" customFormat="1">
      <c r="B397" s="150"/>
      <c r="D397" s="144" t="s">
        <v>137</v>
      </c>
      <c r="E397" s="151" t="s">
        <v>19</v>
      </c>
      <c r="F397" s="152" t="s">
        <v>521</v>
      </c>
      <c r="H397" s="153">
        <v>76</v>
      </c>
      <c r="I397" s="154"/>
      <c r="L397" s="150"/>
      <c r="M397" s="155"/>
      <c r="T397" s="156"/>
      <c r="AT397" s="151" t="s">
        <v>137</v>
      </c>
      <c r="AU397" s="151" t="s">
        <v>86</v>
      </c>
      <c r="AV397" s="13" t="s">
        <v>86</v>
      </c>
      <c r="AW397" s="13" t="s">
        <v>37</v>
      </c>
      <c r="AX397" s="13" t="s">
        <v>84</v>
      </c>
      <c r="AY397" s="151" t="s">
        <v>126</v>
      </c>
    </row>
    <row r="398" spans="2:65" s="1" customFormat="1" ht="24.2" customHeight="1">
      <c r="B398" s="31"/>
      <c r="C398" s="126" t="s">
        <v>532</v>
      </c>
      <c r="D398" s="126" t="s">
        <v>128</v>
      </c>
      <c r="E398" s="127" t="s">
        <v>533</v>
      </c>
      <c r="F398" s="128" t="s">
        <v>534</v>
      </c>
      <c r="G398" s="129" t="s">
        <v>131</v>
      </c>
      <c r="H398" s="130">
        <v>1578</v>
      </c>
      <c r="I398" s="131"/>
      <c r="J398" s="132">
        <f>ROUND(I398*H398,2)</f>
        <v>0</v>
      </c>
      <c r="K398" s="128" t="s">
        <v>132</v>
      </c>
      <c r="L398" s="31"/>
      <c r="M398" s="133" t="s">
        <v>19</v>
      </c>
      <c r="N398" s="134" t="s">
        <v>47</v>
      </c>
      <c r="P398" s="135">
        <f>O398*H398</f>
        <v>0</v>
      </c>
      <c r="Q398" s="135">
        <v>0</v>
      </c>
      <c r="R398" s="135">
        <f>Q398*H398</f>
        <v>0</v>
      </c>
      <c r="S398" s="135">
        <v>0</v>
      </c>
      <c r="T398" s="136">
        <f>S398*H398</f>
        <v>0</v>
      </c>
      <c r="AR398" s="137" t="s">
        <v>133</v>
      </c>
      <c r="AT398" s="137" t="s">
        <v>128</v>
      </c>
      <c r="AU398" s="137" t="s">
        <v>86</v>
      </c>
      <c r="AY398" s="16" t="s">
        <v>126</v>
      </c>
      <c r="BE398" s="138">
        <f>IF(N398="základní",J398,0)</f>
        <v>0</v>
      </c>
      <c r="BF398" s="138">
        <f>IF(N398="snížená",J398,0)</f>
        <v>0</v>
      </c>
      <c r="BG398" s="138">
        <f>IF(N398="zákl. přenesená",J398,0)</f>
        <v>0</v>
      </c>
      <c r="BH398" s="138">
        <f>IF(N398="sníž. přenesená",J398,0)</f>
        <v>0</v>
      </c>
      <c r="BI398" s="138">
        <f>IF(N398="nulová",J398,0)</f>
        <v>0</v>
      </c>
      <c r="BJ398" s="16" t="s">
        <v>84</v>
      </c>
      <c r="BK398" s="138">
        <f>ROUND(I398*H398,2)</f>
        <v>0</v>
      </c>
      <c r="BL398" s="16" t="s">
        <v>133</v>
      </c>
      <c r="BM398" s="137" t="s">
        <v>535</v>
      </c>
    </row>
    <row r="399" spans="2:65" s="1" customFormat="1">
      <c r="B399" s="31"/>
      <c r="D399" s="139" t="s">
        <v>135</v>
      </c>
      <c r="F399" s="140" t="s">
        <v>536</v>
      </c>
      <c r="I399" s="141"/>
      <c r="L399" s="31"/>
      <c r="M399" s="142"/>
      <c r="T399" s="52"/>
      <c r="AT399" s="16" t="s">
        <v>135</v>
      </c>
      <c r="AU399" s="16" t="s">
        <v>86</v>
      </c>
    </row>
    <row r="400" spans="2:65" s="12" customFormat="1">
      <c r="B400" s="143"/>
      <c r="D400" s="144" t="s">
        <v>137</v>
      </c>
      <c r="E400" s="145" t="s">
        <v>19</v>
      </c>
      <c r="F400" s="146" t="s">
        <v>459</v>
      </c>
      <c r="H400" s="145" t="s">
        <v>19</v>
      </c>
      <c r="I400" s="147"/>
      <c r="L400" s="143"/>
      <c r="M400" s="148"/>
      <c r="T400" s="149"/>
      <c r="AT400" s="145" t="s">
        <v>137</v>
      </c>
      <c r="AU400" s="145" t="s">
        <v>86</v>
      </c>
      <c r="AV400" s="12" t="s">
        <v>84</v>
      </c>
      <c r="AW400" s="12" t="s">
        <v>37</v>
      </c>
      <c r="AX400" s="12" t="s">
        <v>76</v>
      </c>
      <c r="AY400" s="145" t="s">
        <v>126</v>
      </c>
    </row>
    <row r="401" spans="2:65" s="13" customFormat="1">
      <c r="B401" s="150"/>
      <c r="D401" s="144" t="s">
        <v>137</v>
      </c>
      <c r="E401" s="151" t="s">
        <v>19</v>
      </c>
      <c r="F401" s="152" t="s">
        <v>460</v>
      </c>
      <c r="H401" s="153">
        <v>1578</v>
      </c>
      <c r="I401" s="154"/>
      <c r="L401" s="150"/>
      <c r="M401" s="155"/>
      <c r="T401" s="156"/>
      <c r="AT401" s="151" t="s">
        <v>137</v>
      </c>
      <c r="AU401" s="151" t="s">
        <v>86</v>
      </c>
      <c r="AV401" s="13" t="s">
        <v>86</v>
      </c>
      <c r="AW401" s="13" t="s">
        <v>37</v>
      </c>
      <c r="AX401" s="13" t="s">
        <v>84</v>
      </c>
      <c r="AY401" s="151" t="s">
        <v>126</v>
      </c>
    </row>
    <row r="402" spans="2:65" s="1" customFormat="1" ht="24.2" customHeight="1">
      <c r="B402" s="31"/>
      <c r="C402" s="126" t="s">
        <v>537</v>
      </c>
      <c r="D402" s="126" t="s">
        <v>128</v>
      </c>
      <c r="E402" s="127" t="s">
        <v>538</v>
      </c>
      <c r="F402" s="128" t="s">
        <v>539</v>
      </c>
      <c r="G402" s="129" t="s">
        <v>131</v>
      </c>
      <c r="H402" s="130">
        <v>76</v>
      </c>
      <c r="I402" s="131"/>
      <c r="J402" s="132">
        <f>ROUND(I402*H402,2)</f>
        <v>0</v>
      </c>
      <c r="K402" s="128" t="s">
        <v>132</v>
      </c>
      <c r="L402" s="31"/>
      <c r="M402" s="133" t="s">
        <v>19</v>
      </c>
      <c r="N402" s="134" t="s">
        <v>47</v>
      </c>
      <c r="P402" s="135">
        <f>O402*H402</f>
        <v>0</v>
      </c>
      <c r="Q402" s="135">
        <v>0</v>
      </c>
      <c r="R402" s="135">
        <f>Q402*H402</f>
        <v>0</v>
      </c>
      <c r="S402" s="135">
        <v>0</v>
      </c>
      <c r="T402" s="136">
        <f>S402*H402</f>
        <v>0</v>
      </c>
      <c r="AR402" s="137" t="s">
        <v>133</v>
      </c>
      <c r="AT402" s="137" t="s">
        <v>128</v>
      </c>
      <c r="AU402" s="137" t="s">
        <v>86</v>
      </c>
      <c r="AY402" s="16" t="s">
        <v>126</v>
      </c>
      <c r="BE402" s="138">
        <f>IF(N402="základní",J402,0)</f>
        <v>0</v>
      </c>
      <c r="BF402" s="138">
        <f>IF(N402="snížená",J402,0)</f>
        <v>0</v>
      </c>
      <c r="BG402" s="138">
        <f>IF(N402="zákl. přenesená",J402,0)</f>
        <v>0</v>
      </c>
      <c r="BH402" s="138">
        <f>IF(N402="sníž. přenesená",J402,0)</f>
        <v>0</v>
      </c>
      <c r="BI402" s="138">
        <f>IF(N402="nulová",J402,0)</f>
        <v>0</v>
      </c>
      <c r="BJ402" s="16" t="s">
        <v>84</v>
      </c>
      <c r="BK402" s="138">
        <f>ROUND(I402*H402,2)</f>
        <v>0</v>
      </c>
      <c r="BL402" s="16" t="s">
        <v>133</v>
      </c>
      <c r="BM402" s="137" t="s">
        <v>540</v>
      </c>
    </row>
    <row r="403" spans="2:65" s="1" customFormat="1">
      <c r="B403" s="31"/>
      <c r="D403" s="139" t="s">
        <v>135</v>
      </c>
      <c r="F403" s="140" t="s">
        <v>541</v>
      </c>
      <c r="I403" s="141"/>
      <c r="L403" s="31"/>
      <c r="M403" s="142"/>
      <c r="T403" s="52"/>
      <c r="AT403" s="16" t="s">
        <v>135</v>
      </c>
      <c r="AU403" s="16" t="s">
        <v>86</v>
      </c>
    </row>
    <row r="404" spans="2:65" s="12" customFormat="1">
      <c r="B404" s="143"/>
      <c r="D404" s="144" t="s">
        <v>137</v>
      </c>
      <c r="E404" s="145" t="s">
        <v>19</v>
      </c>
      <c r="F404" s="146" t="s">
        <v>520</v>
      </c>
      <c r="H404" s="145" t="s">
        <v>19</v>
      </c>
      <c r="I404" s="147"/>
      <c r="L404" s="143"/>
      <c r="M404" s="148"/>
      <c r="T404" s="149"/>
      <c r="AT404" s="145" t="s">
        <v>137</v>
      </c>
      <c r="AU404" s="145" t="s">
        <v>86</v>
      </c>
      <c r="AV404" s="12" t="s">
        <v>84</v>
      </c>
      <c r="AW404" s="12" t="s">
        <v>37</v>
      </c>
      <c r="AX404" s="12" t="s">
        <v>76</v>
      </c>
      <c r="AY404" s="145" t="s">
        <v>126</v>
      </c>
    </row>
    <row r="405" spans="2:65" s="13" customFormat="1">
      <c r="B405" s="150"/>
      <c r="D405" s="144" t="s">
        <v>137</v>
      </c>
      <c r="E405" s="151" t="s">
        <v>19</v>
      </c>
      <c r="F405" s="152" t="s">
        <v>521</v>
      </c>
      <c r="H405" s="153">
        <v>76</v>
      </c>
      <c r="I405" s="154"/>
      <c r="L405" s="150"/>
      <c r="M405" s="155"/>
      <c r="T405" s="156"/>
      <c r="AT405" s="151" t="s">
        <v>137</v>
      </c>
      <c r="AU405" s="151" t="s">
        <v>86</v>
      </c>
      <c r="AV405" s="13" t="s">
        <v>86</v>
      </c>
      <c r="AW405" s="13" t="s">
        <v>37</v>
      </c>
      <c r="AX405" s="13" t="s">
        <v>84</v>
      </c>
      <c r="AY405" s="151" t="s">
        <v>126</v>
      </c>
    </row>
    <row r="406" spans="2:65" s="1" customFormat="1" ht="37.700000000000003" customHeight="1">
      <c r="B406" s="31"/>
      <c r="C406" s="126" t="s">
        <v>542</v>
      </c>
      <c r="D406" s="126" t="s">
        <v>128</v>
      </c>
      <c r="E406" s="127" t="s">
        <v>543</v>
      </c>
      <c r="F406" s="128" t="s">
        <v>544</v>
      </c>
      <c r="G406" s="129" t="s">
        <v>131</v>
      </c>
      <c r="H406" s="130">
        <v>13</v>
      </c>
      <c r="I406" s="131"/>
      <c r="J406" s="132">
        <f>ROUND(I406*H406,2)</f>
        <v>0</v>
      </c>
      <c r="K406" s="128" t="s">
        <v>132</v>
      </c>
      <c r="L406" s="31"/>
      <c r="M406" s="133" t="s">
        <v>19</v>
      </c>
      <c r="N406" s="134" t="s">
        <v>47</v>
      </c>
      <c r="P406" s="135">
        <f>O406*H406</f>
        <v>0</v>
      </c>
      <c r="Q406" s="135">
        <v>8.9219999999999994E-2</v>
      </c>
      <c r="R406" s="135">
        <f>Q406*H406</f>
        <v>1.1598599999999999</v>
      </c>
      <c r="S406" s="135">
        <v>0</v>
      </c>
      <c r="T406" s="136">
        <f>S406*H406</f>
        <v>0</v>
      </c>
      <c r="AR406" s="137" t="s">
        <v>133</v>
      </c>
      <c r="AT406" s="137" t="s">
        <v>128</v>
      </c>
      <c r="AU406" s="137" t="s">
        <v>86</v>
      </c>
      <c r="AY406" s="16" t="s">
        <v>126</v>
      </c>
      <c r="BE406" s="138">
        <f>IF(N406="základní",J406,0)</f>
        <v>0</v>
      </c>
      <c r="BF406" s="138">
        <f>IF(N406="snížená",J406,0)</f>
        <v>0</v>
      </c>
      <c r="BG406" s="138">
        <f>IF(N406="zákl. přenesená",J406,0)</f>
        <v>0</v>
      </c>
      <c r="BH406" s="138">
        <f>IF(N406="sníž. přenesená",J406,0)</f>
        <v>0</v>
      </c>
      <c r="BI406" s="138">
        <f>IF(N406="nulová",J406,0)</f>
        <v>0</v>
      </c>
      <c r="BJ406" s="16" t="s">
        <v>84</v>
      </c>
      <c r="BK406" s="138">
        <f>ROUND(I406*H406,2)</f>
        <v>0</v>
      </c>
      <c r="BL406" s="16" t="s">
        <v>133</v>
      </c>
      <c r="BM406" s="137" t="s">
        <v>545</v>
      </c>
    </row>
    <row r="407" spans="2:65" s="1" customFormat="1">
      <c r="B407" s="31"/>
      <c r="D407" s="139" t="s">
        <v>135</v>
      </c>
      <c r="F407" s="140" t="s">
        <v>546</v>
      </c>
      <c r="I407" s="141"/>
      <c r="L407" s="31"/>
      <c r="M407" s="142"/>
      <c r="T407" s="52"/>
      <c r="AT407" s="16" t="s">
        <v>135</v>
      </c>
      <c r="AU407" s="16" t="s">
        <v>86</v>
      </c>
    </row>
    <row r="408" spans="2:65" s="12" customFormat="1">
      <c r="B408" s="143"/>
      <c r="D408" s="144" t="s">
        <v>137</v>
      </c>
      <c r="E408" s="145" t="s">
        <v>19</v>
      </c>
      <c r="F408" s="146" t="s">
        <v>477</v>
      </c>
      <c r="H408" s="145" t="s">
        <v>19</v>
      </c>
      <c r="I408" s="147"/>
      <c r="L408" s="143"/>
      <c r="M408" s="148"/>
      <c r="T408" s="149"/>
      <c r="AT408" s="145" t="s">
        <v>137</v>
      </c>
      <c r="AU408" s="145" t="s">
        <v>86</v>
      </c>
      <c r="AV408" s="12" t="s">
        <v>84</v>
      </c>
      <c r="AW408" s="12" t="s">
        <v>37</v>
      </c>
      <c r="AX408" s="12" t="s">
        <v>76</v>
      </c>
      <c r="AY408" s="145" t="s">
        <v>126</v>
      </c>
    </row>
    <row r="409" spans="2:65" s="13" customFormat="1">
      <c r="B409" s="150"/>
      <c r="D409" s="144" t="s">
        <v>137</v>
      </c>
      <c r="E409" s="151" t="s">
        <v>19</v>
      </c>
      <c r="F409" s="152" t="s">
        <v>478</v>
      </c>
      <c r="H409" s="153">
        <v>13</v>
      </c>
      <c r="I409" s="154"/>
      <c r="L409" s="150"/>
      <c r="M409" s="155"/>
      <c r="T409" s="156"/>
      <c r="AT409" s="151" t="s">
        <v>137</v>
      </c>
      <c r="AU409" s="151" t="s">
        <v>86</v>
      </c>
      <c r="AV409" s="13" t="s">
        <v>86</v>
      </c>
      <c r="AW409" s="13" t="s">
        <v>37</v>
      </c>
      <c r="AX409" s="13" t="s">
        <v>84</v>
      </c>
      <c r="AY409" s="151" t="s">
        <v>126</v>
      </c>
    </row>
    <row r="410" spans="2:65" s="1" customFormat="1" ht="16.5" customHeight="1">
      <c r="B410" s="31"/>
      <c r="C410" s="164" t="s">
        <v>547</v>
      </c>
      <c r="D410" s="164" t="s">
        <v>362</v>
      </c>
      <c r="E410" s="165" t="s">
        <v>548</v>
      </c>
      <c r="F410" s="166" t="s">
        <v>549</v>
      </c>
      <c r="G410" s="167" t="s">
        <v>131</v>
      </c>
      <c r="H410" s="168">
        <v>13</v>
      </c>
      <c r="I410" s="169"/>
      <c r="J410" s="170">
        <f>ROUND(I410*H410,2)</f>
        <v>0</v>
      </c>
      <c r="K410" s="166" t="s">
        <v>132</v>
      </c>
      <c r="L410" s="171"/>
      <c r="M410" s="172" t="s">
        <v>19</v>
      </c>
      <c r="N410" s="173" t="s">
        <v>47</v>
      </c>
      <c r="P410" s="135">
        <f>O410*H410</f>
        <v>0</v>
      </c>
      <c r="Q410" s="135">
        <v>0.128</v>
      </c>
      <c r="R410" s="135">
        <f>Q410*H410</f>
        <v>1.6640000000000001</v>
      </c>
      <c r="S410" s="135">
        <v>0</v>
      </c>
      <c r="T410" s="136">
        <f>S410*H410</f>
        <v>0</v>
      </c>
      <c r="AR410" s="137" t="s">
        <v>186</v>
      </c>
      <c r="AT410" s="137" t="s">
        <v>362</v>
      </c>
      <c r="AU410" s="137" t="s">
        <v>86</v>
      </c>
      <c r="AY410" s="16" t="s">
        <v>126</v>
      </c>
      <c r="BE410" s="138">
        <f>IF(N410="základní",J410,0)</f>
        <v>0</v>
      </c>
      <c r="BF410" s="138">
        <f>IF(N410="snížená",J410,0)</f>
        <v>0</v>
      </c>
      <c r="BG410" s="138">
        <f>IF(N410="zákl. přenesená",J410,0)</f>
        <v>0</v>
      </c>
      <c r="BH410" s="138">
        <f>IF(N410="sníž. přenesená",J410,0)</f>
        <v>0</v>
      </c>
      <c r="BI410" s="138">
        <f>IF(N410="nulová",J410,0)</f>
        <v>0</v>
      </c>
      <c r="BJ410" s="16" t="s">
        <v>84</v>
      </c>
      <c r="BK410" s="138">
        <f>ROUND(I410*H410,2)</f>
        <v>0</v>
      </c>
      <c r="BL410" s="16" t="s">
        <v>133</v>
      </c>
      <c r="BM410" s="137" t="s">
        <v>550</v>
      </c>
    </row>
    <row r="411" spans="2:65" s="1" customFormat="1" ht="19.5">
      <c r="B411" s="31"/>
      <c r="D411" s="144" t="s">
        <v>399</v>
      </c>
      <c r="F411" s="174" t="s">
        <v>551</v>
      </c>
      <c r="I411" s="141"/>
      <c r="L411" s="31"/>
      <c r="M411" s="142"/>
      <c r="T411" s="52"/>
      <c r="AT411" s="16" t="s">
        <v>399</v>
      </c>
      <c r="AU411" s="16" t="s">
        <v>86</v>
      </c>
    </row>
    <row r="412" spans="2:65" s="1" customFormat="1" ht="44.25" customHeight="1">
      <c r="B412" s="31"/>
      <c r="C412" s="126" t="s">
        <v>552</v>
      </c>
      <c r="D412" s="126" t="s">
        <v>128</v>
      </c>
      <c r="E412" s="127" t="s">
        <v>553</v>
      </c>
      <c r="F412" s="128" t="s">
        <v>554</v>
      </c>
      <c r="G412" s="129" t="s">
        <v>131</v>
      </c>
      <c r="H412" s="130">
        <v>180</v>
      </c>
      <c r="I412" s="131"/>
      <c r="J412" s="132">
        <f>ROUND(I412*H412,2)</f>
        <v>0</v>
      </c>
      <c r="K412" s="128" t="s">
        <v>132</v>
      </c>
      <c r="L412" s="31"/>
      <c r="M412" s="133" t="s">
        <v>19</v>
      </c>
      <c r="N412" s="134" t="s">
        <v>47</v>
      </c>
      <c r="P412" s="135">
        <f>O412*H412</f>
        <v>0</v>
      </c>
      <c r="Q412" s="135">
        <v>8.9219999999999994E-2</v>
      </c>
      <c r="R412" s="135">
        <f>Q412*H412</f>
        <v>16.0596</v>
      </c>
      <c r="S412" s="135">
        <v>0</v>
      </c>
      <c r="T412" s="136">
        <f>S412*H412</f>
        <v>0</v>
      </c>
      <c r="AR412" s="137" t="s">
        <v>133</v>
      </c>
      <c r="AT412" s="137" t="s">
        <v>128</v>
      </c>
      <c r="AU412" s="137" t="s">
        <v>86</v>
      </c>
      <c r="AY412" s="16" t="s">
        <v>126</v>
      </c>
      <c r="BE412" s="138">
        <f>IF(N412="základní",J412,0)</f>
        <v>0</v>
      </c>
      <c r="BF412" s="138">
        <f>IF(N412="snížená",J412,0)</f>
        <v>0</v>
      </c>
      <c r="BG412" s="138">
        <f>IF(N412="zákl. přenesená",J412,0)</f>
        <v>0</v>
      </c>
      <c r="BH412" s="138">
        <f>IF(N412="sníž. přenesená",J412,0)</f>
        <v>0</v>
      </c>
      <c r="BI412" s="138">
        <f>IF(N412="nulová",J412,0)</f>
        <v>0</v>
      </c>
      <c r="BJ412" s="16" t="s">
        <v>84</v>
      </c>
      <c r="BK412" s="138">
        <f>ROUND(I412*H412,2)</f>
        <v>0</v>
      </c>
      <c r="BL412" s="16" t="s">
        <v>133</v>
      </c>
      <c r="BM412" s="137" t="s">
        <v>555</v>
      </c>
    </row>
    <row r="413" spans="2:65" s="1" customFormat="1">
      <c r="B413" s="31"/>
      <c r="D413" s="139" t="s">
        <v>135</v>
      </c>
      <c r="F413" s="140" t="s">
        <v>556</v>
      </c>
      <c r="I413" s="141"/>
      <c r="L413" s="31"/>
      <c r="M413" s="142"/>
      <c r="T413" s="52"/>
      <c r="AT413" s="16" t="s">
        <v>135</v>
      </c>
      <c r="AU413" s="16" t="s">
        <v>86</v>
      </c>
    </row>
    <row r="414" spans="2:65" s="12" customFormat="1">
      <c r="B414" s="143"/>
      <c r="D414" s="144" t="s">
        <v>137</v>
      </c>
      <c r="E414" s="145" t="s">
        <v>19</v>
      </c>
      <c r="F414" s="146" t="s">
        <v>496</v>
      </c>
      <c r="H414" s="145" t="s">
        <v>19</v>
      </c>
      <c r="I414" s="147"/>
      <c r="L414" s="143"/>
      <c r="M414" s="148"/>
      <c r="T414" s="149"/>
      <c r="AT414" s="145" t="s">
        <v>137</v>
      </c>
      <c r="AU414" s="145" t="s">
        <v>86</v>
      </c>
      <c r="AV414" s="12" t="s">
        <v>84</v>
      </c>
      <c r="AW414" s="12" t="s">
        <v>37</v>
      </c>
      <c r="AX414" s="12" t="s">
        <v>76</v>
      </c>
      <c r="AY414" s="145" t="s">
        <v>126</v>
      </c>
    </row>
    <row r="415" spans="2:65" s="13" customFormat="1">
      <c r="B415" s="150"/>
      <c r="D415" s="144" t="s">
        <v>137</v>
      </c>
      <c r="E415" s="151" t="s">
        <v>19</v>
      </c>
      <c r="F415" s="152" t="s">
        <v>497</v>
      </c>
      <c r="H415" s="153">
        <v>180</v>
      </c>
      <c r="I415" s="154"/>
      <c r="L415" s="150"/>
      <c r="M415" s="155"/>
      <c r="T415" s="156"/>
      <c r="AT415" s="151" t="s">
        <v>137</v>
      </c>
      <c r="AU415" s="151" t="s">
        <v>86</v>
      </c>
      <c r="AV415" s="13" t="s">
        <v>86</v>
      </c>
      <c r="AW415" s="13" t="s">
        <v>37</v>
      </c>
      <c r="AX415" s="13" t="s">
        <v>84</v>
      </c>
      <c r="AY415" s="151" t="s">
        <v>126</v>
      </c>
    </row>
    <row r="416" spans="2:65" s="1" customFormat="1" ht="16.5" customHeight="1">
      <c r="B416" s="31"/>
      <c r="C416" s="164" t="s">
        <v>557</v>
      </c>
      <c r="D416" s="164" t="s">
        <v>362</v>
      </c>
      <c r="E416" s="165" t="s">
        <v>558</v>
      </c>
      <c r="F416" s="166" t="s">
        <v>559</v>
      </c>
      <c r="G416" s="167" t="s">
        <v>131</v>
      </c>
      <c r="H416" s="168">
        <v>183.6</v>
      </c>
      <c r="I416" s="169"/>
      <c r="J416" s="170">
        <f>ROUND(I416*H416,2)</f>
        <v>0</v>
      </c>
      <c r="K416" s="166" t="s">
        <v>132</v>
      </c>
      <c r="L416" s="171"/>
      <c r="M416" s="172" t="s">
        <v>19</v>
      </c>
      <c r="N416" s="173" t="s">
        <v>47</v>
      </c>
      <c r="P416" s="135">
        <f>O416*H416</f>
        <v>0</v>
      </c>
      <c r="Q416" s="135">
        <v>0.13100000000000001</v>
      </c>
      <c r="R416" s="135">
        <f>Q416*H416</f>
        <v>24.051600000000001</v>
      </c>
      <c r="S416" s="135">
        <v>0</v>
      </c>
      <c r="T416" s="136">
        <f>S416*H416</f>
        <v>0</v>
      </c>
      <c r="AR416" s="137" t="s">
        <v>186</v>
      </c>
      <c r="AT416" s="137" t="s">
        <v>362</v>
      </c>
      <c r="AU416" s="137" t="s">
        <v>86</v>
      </c>
      <c r="AY416" s="16" t="s">
        <v>126</v>
      </c>
      <c r="BE416" s="138">
        <f>IF(N416="základní",J416,0)</f>
        <v>0</v>
      </c>
      <c r="BF416" s="138">
        <f>IF(N416="snížená",J416,0)</f>
        <v>0</v>
      </c>
      <c r="BG416" s="138">
        <f>IF(N416="zákl. přenesená",J416,0)</f>
        <v>0</v>
      </c>
      <c r="BH416" s="138">
        <f>IF(N416="sníž. přenesená",J416,0)</f>
        <v>0</v>
      </c>
      <c r="BI416" s="138">
        <f>IF(N416="nulová",J416,0)</f>
        <v>0</v>
      </c>
      <c r="BJ416" s="16" t="s">
        <v>84</v>
      </c>
      <c r="BK416" s="138">
        <f>ROUND(I416*H416,2)</f>
        <v>0</v>
      </c>
      <c r="BL416" s="16" t="s">
        <v>133</v>
      </c>
      <c r="BM416" s="137" t="s">
        <v>560</v>
      </c>
    </row>
    <row r="417" spans="2:65" s="13" customFormat="1">
      <c r="B417" s="150"/>
      <c r="D417" s="144" t="s">
        <v>137</v>
      </c>
      <c r="E417" s="151" t="s">
        <v>19</v>
      </c>
      <c r="F417" s="152" t="s">
        <v>561</v>
      </c>
      <c r="H417" s="153">
        <v>183.6</v>
      </c>
      <c r="I417" s="154"/>
      <c r="L417" s="150"/>
      <c r="M417" s="155"/>
      <c r="T417" s="156"/>
      <c r="AT417" s="151" t="s">
        <v>137</v>
      </c>
      <c r="AU417" s="151" t="s">
        <v>86</v>
      </c>
      <c r="AV417" s="13" t="s">
        <v>86</v>
      </c>
      <c r="AW417" s="13" t="s">
        <v>37</v>
      </c>
      <c r="AX417" s="13" t="s">
        <v>84</v>
      </c>
      <c r="AY417" s="151" t="s">
        <v>126</v>
      </c>
    </row>
    <row r="418" spans="2:65" s="1" customFormat="1" ht="37.700000000000003" customHeight="1">
      <c r="B418" s="31"/>
      <c r="C418" s="126" t="s">
        <v>562</v>
      </c>
      <c r="D418" s="126" t="s">
        <v>128</v>
      </c>
      <c r="E418" s="127" t="s">
        <v>563</v>
      </c>
      <c r="F418" s="128" t="s">
        <v>564</v>
      </c>
      <c r="G418" s="129" t="s">
        <v>131</v>
      </c>
      <c r="H418" s="130">
        <v>2010</v>
      </c>
      <c r="I418" s="131"/>
      <c r="J418" s="132">
        <f>ROUND(I418*H418,2)</f>
        <v>0</v>
      </c>
      <c r="K418" s="128" t="s">
        <v>132</v>
      </c>
      <c r="L418" s="31"/>
      <c r="M418" s="133" t="s">
        <v>19</v>
      </c>
      <c r="N418" s="134" t="s">
        <v>47</v>
      </c>
      <c r="P418" s="135">
        <f>O418*H418</f>
        <v>0</v>
      </c>
      <c r="Q418" s="135">
        <v>8.9219999999999994E-2</v>
      </c>
      <c r="R418" s="135">
        <f>Q418*H418</f>
        <v>179.3322</v>
      </c>
      <c r="S418" s="135">
        <v>0</v>
      </c>
      <c r="T418" s="136">
        <f>S418*H418</f>
        <v>0</v>
      </c>
      <c r="AR418" s="137" t="s">
        <v>133</v>
      </c>
      <c r="AT418" s="137" t="s">
        <v>128</v>
      </c>
      <c r="AU418" s="137" t="s">
        <v>86</v>
      </c>
      <c r="AY418" s="16" t="s">
        <v>126</v>
      </c>
      <c r="BE418" s="138">
        <f>IF(N418="základní",J418,0)</f>
        <v>0</v>
      </c>
      <c r="BF418" s="138">
        <f>IF(N418="snížená",J418,0)</f>
        <v>0</v>
      </c>
      <c r="BG418" s="138">
        <f>IF(N418="zákl. přenesená",J418,0)</f>
        <v>0</v>
      </c>
      <c r="BH418" s="138">
        <f>IF(N418="sníž. přenesená",J418,0)</f>
        <v>0</v>
      </c>
      <c r="BI418" s="138">
        <f>IF(N418="nulová",J418,0)</f>
        <v>0</v>
      </c>
      <c r="BJ418" s="16" t="s">
        <v>84</v>
      </c>
      <c r="BK418" s="138">
        <f>ROUND(I418*H418,2)</f>
        <v>0</v>
      </c>
      <c r="BL418" s="16" t="s">
        <v>133</v>
      </c>
      <c r="BM418" s="137" t="s">
        <v>565</v>
      </c>
    </row>
    <row r="419" spans="2:65" s="1" customFormat="1">
      <c r="B419" s="31"/>
      <c r="D419" s="139" t="s">
        <v>135</v>
      </c>
      <c r="F419" s="140" t="s">
        <v>566</v>
      </c>
      <c r="I419" s="141"/>
      <c r="L419" s="31"/>
      <c r="M419" s="142"/>
      <c r="T419" s="52"/>
      <c r="AT419" s="16" t="s">
        <v>135</v>
      </c>
      <c r="AU419" s="16" t="s">
        <v>86</v>
      </c>
    </row>
    <row r="420" spans="2:65" s="12" customFormat="1">
      <c r="B420" s="143"/>
      <c r="D420" s="144" t="s">
        <v>137</v>
      </c>
      <c r="E420" s="145" t="s">
        <v>19</v>
      </c>
      <c r="F420" s="146" t="s">
        <v>447</v>
      </c>
      <c r="H420" s="145" t="s">
        <v>19</v>
      </c>
      <c r="I420" s="147"/>
      <c r="L420" s="143"/>
      <c r="M420" s="148"/>
      <c r="T420" s="149"/>
      <c r="AT420" s="145" t="s">
        <v>137</v>
      </c>
      <c r="AU420" s="145" t="s">
        <v>86</v>
      </c>
      <c r="AV420" s="12" t="s">
        <v>84</v>
      </c>
      <c r="AW420" s="12" t="s">
        <v>37</v>
      </c>
      <c r="AX420" s="12" t="s">
        <v>76</v>
      </c>
      <c r="AY420" s="145" t="s">
        <v>126</v>
      </c>
    </row>
    <row r="421" spans="2:65" s="13" customFormat="1">
      <c r="B421" s="150"/>
      <c r="D421" s="144" t="s">
        <v>137</v>
      </c>
      <c r="E421" s="151" t="s">
        <v>19</v>
      </c>
      <c r="F421" s="152" t="s">
        <v>448</v>
      </c>
      <c r="H421" s="153">
        <v>1525</v>
      </c>
      <c r="I421" s="154"/>
      <c r="L421" s="150"/>
      <c r="M421" s="155"/>
      <c r="T421" s="156"/>
      <c r="AT421" s="151" t="s">
        <v>137</v>
      </c>
      <c r="AU421" s="151" t="s">
        <v>86</v>
      </c>
      <c r="AV421" s="13" t="s">
        <v>86</v>
      </c>
      <c r="AW421" s="13" t="s">
        <v>37</v>
      </c>
      <c r="AX421" s="13" t="s">
        <v>76</v>
      </c>
      <c r="AY421" s="151" t="s">
        <v>126</v>
      </c>
    </row>
    <row r="422" spans="2:65" s="12" customFormat="1">
      <c r="B422" s="143"/>
      <c r="D422" s="144" t="s">
        <v>137</v>
      </c>
      <c r="E422" s="145" t="s">
        <v>19</v>
      </c>
      <c r="F422" s="146" t="s">
        <v>494</v>
      </c>
      <c r="H422" s="145" t="s">
        <v>19</v>
      </c>
      <c r="I422" s="147"/>
      <c r="L422" s="143"/>
      <c r="M422" s="148"/>
      <c r="T422" s="149"/>
      <c r="AT422" s="145" t="s">
        <v>137</v>
      </c>
      <c r="AU422" s="145" t="s">
        <v>86</v>
      </c>
      <c r="AV422" s="12" t="s">
        <v>84</v>
      </c>
      <c r="AW422" s="12" t="s">
        <v>37</v>
      </c>
      <c r="AX422" s="12" t="s">
        <v>76</v>
      </c>
      <c r="AY422" s="145" t="s">
        <v>126</v>
      </c>
    </row>
    <row r="423" spans="2:65" s="13" customFormat="1">
      <c r="B423" s="150"/>
      <c r="D423" s="144" t="s">
        <v>137</v>
      </c>
      <c r="E423" s="151" t="s">
        <v>19</v>
      </c>
      <c r="F423" s="152" t="s">
        <v>495</v>
      </c>
      <c r="H423" s="153">
        <v>485</v>
      </c>
      <c r="I423" s="154"/>
      <c r="L423" s="150"/>
      <c r="M423" s="155"/>
      <c r="T423" s="156"/>
      <c r="AT423" s="151" t="s">
        <v>137</v>
      </c>
      <c r="AU423" s="151" t="s">
        <v>86</v>
      </c>
      <c r="AV423" s="13" t="s">
        <v>86</v>
      </c>
      <c r="AW423" s="13" t="s">
        <v>37</v>
      </c>
      <c r="AX423" s="13" t="s">
        <v>76</v>
      </c>
      <c r="AY423" s="151" t="s">
        <v>126</v>
      </c>
    </row>
    <row r="424" spans="2:65" s="14" customFormat="1">
      <c r="B424" s="157"/>
      <c r="D424" s="144" t="s">
        <v>137</v>
      </c>
      <c r="E424" s="158" t="s">
        <v>19</v>
      </c>
      <c r="F424" s="159" t="s">
        <v>148</v>
      </c>
      <c r="H424" s="160">
        <v>2010</v>
      </c>
      <c r="I424" s="161"/>
      <c r="L424" s="157"/>
      <c r="M424" s="162"/>
      <c r="T424" s="163"/>
      <c r="AT424" s="158" t="s">
        <v>137</v>
      </c>
      <c r="AU424" s="158" t="s">
        <v>86</v>
      </c>
      <c r="AV424" s="14" t="s">
        <v>133</v>
      </c>
      <c r="AW424" s="14" t="s">
        <v>37</v>
      </c>
      <c r="AX424" s="14" t="s">
        <v>84</v>
      </c>
      <c r="AY424" s="158" t="s">
        <v>126</v>
      </c>
    </row>
    <row r="425" spans="2:65" s="1" customFormat="1" ht="16.5" customHeight="1">
      <c r="B425" s="31"/>
      <c r="C425" s="164" t="s">
        <v>567</v>
      </c>
      <c r="D425" s="164" t="s">
        <v>362</v>
      </c>
      <c r="E425" s="165" t="s">
        <v>568</v>
      </c>
      <c r="F425" s="166" t="s">
        <v>569</v>
      </c>
      <c r="G425" s="167" t="s">
        <v>131</v>
      </c>
      <c r="H425" s="168">
        <v>1147.6130000000001</v>
      </c>
      <c r="I425" s="169"/>
      <c r="J425" s="170">
        <f>ROUND(I425*H425,2)</f>
        <v>0</v>
      </c>
      <c r="K425" s="166" t="s">
        <v>132</v>
      </c>
      <c r="L425" s="171"/>
      <c r="M425" s="172" t="s">
        <v>19</v>
      </c>
      <c r="N425" s="173" t="s">
        <v>47</v>
      </c>
      <c r="P425" s="135">
        <f>O425*H425</f>
        <v>0</v>
      </c>
      <c r="Q425" s="135">
        <v>0.13200000000000001</v>
      </c>
      <c r="R425" s="135">
        <f>Q425*H425</f>
        <v>151.48491600000003</v>
      </c>
      <c r="S425" s="135">
        <v>0</v>
      </c>
      <c r="T425" s="136">
        <f>S425*H425</f>
        <v>0</v>
      </c>
      <c r="AR425" s="137" t="s">
        <v>186</v>
      </c>
      <c r="AT425" s="137" t="s">
        <v>362</v>
      </c>
      <c r="AU425" s="137" t="s">
        <v>86</v>
      </c>
      <c r="AY425" s="16" t="s">
        <v>126</v>
      </c>
      <c r="BE425" s="138">
        <f>IF(N425="základní",J425,0)</f>
        <v>0</v>
      </c>
      <c r="BF425" s="138">
        <f>IF(N425="snížená",J425,0)</f>
        <v>0</v>
      </c>
      <c r="BG425" s="138">
        <f>IF(N425="zákl. přenesená",J425,0)</f>
        <v>0</v>
      </c>
      <c r="BH425" s="138">
        <f>IF(N425="sníž. přenesená",J425,0)</f>
        <v>0</v>
      </c>
      <c r="BI425" s="138">
        <f>IF(N425="nulová",J425,0)</f>
        <v>0</v>
      </c>
      <c r="BJ425" s="16" t="s">
        <v>84</v>
      </c>
      <c r="BK425" s="138">
        <f>ROUND(I425*H425,2)</f>
        <v>0</v>
      </c>
      <c r="BL425" s="16" t="s">
        <v>133</v>
      </c>
      <c r="BM425" s="137" t="s">
        <v>570</v>
      </c>
    </row>
    <row r="426" spans="2:65" s="13" customFormat="1">
      <c r="B426" s="150"/>
      <c r="D426" s="144" t="s">
        <v>137</v>
      </c>
      <c r="E426" s="151" t="s">
        <v>19</v>
      </c>
      <c r="F426" s="152" t="s">
        <v>571</v>
      </c>
      <c r="H426" s="153">
        <v>1136.25</v>
      </c>
      <c r="I426" s="154"/>
      <c r="L426" s="150"/>
      <c r="M426" s="155"/>
      <c r="T426" s="156"/>
      <c r="AT426" s="151" t="s">
        <v>137</v>
      </c>
      <c r="AU426" s="151" t="s">
        <v>86</v>
      </c>
      <c r="AV426" s="13" t="s">
        <v>86</v>
      </c>
      <c r="AW426" s="13" t="s">
        <v>37</v>
      </c>
      <c r="AX426" s="13" t="s">
        <v>76</v>
      </c>
      <c r="AY426" s="151" t="s">
        <v>126</v>
      </c>
    </row>
    <row r="427" spans="2:65" s="13" customFormat="1">
      <c r="B427" s="150"/>
      <c r="D427" s="144" t="s">
        <v>137</v>
      </c>
      <c r="E427" s="151" t="s">
        <v>19</v>
      </c>
      <c r="F427" s="152" t="s">
        <v>572</v>
      </c>
      <c r="H427" s="153">
        <v>1147.6130000000001</v>
      </c>
      <c r="I427" s="154"/>
      <c r="L427" s="150"/>
      <c r="M427" s="155"/>
      <c r="T427" s="156"/>
      <c r="AT427" s="151" t="s">
        <v>137</v>
      </c>
      <c r="AU427" s="151" t="s">
        <v>86</v>
      </c>
      <c r="AV427" s="13" t="s">
        <v>86</v>
      </c>
      <c r="AW427" s="13" t="s">
        <v>37</v>
      </c>
      <c r="AX427" s="13" t="s">
        <v>84</v>
      </c>
      <c r="AY427" s="151" t="s">
        <v>126</v>
      </c>
    </row>
    <row r="428" spans="2:65" s="1" customFormat="1" ht="16.5" customHeight="1">
      <c r="B428" s="31"/>
      <c r="C428" s="164" t="s">
        <v>573</v>
      </c>
      <c r="D428" s="164" t="s">
        <v>362</v>
      </c>
      <c r="E428" s="165" t="s">
        <v>574</v>
      </c>
      <c r="F428" s="166" t="s">
        <v>575</v>
      </c>
      <c r="G428" s="167" t="s">
        <v>131</v>
      </c>
      <c r="H428" s="168">
        <v>382.53800000000001</v>
      </c>
      <c r="I428" s="169"/>
      <c r="J428" s="170">
        <f>ROUND(I428*H428,2)</f>
        <v>0</v>
      </c>
      <c r="K428" s="166" t="s">
        <v>132</v>
      </c>
      <c r="L428" s="171"/>
      <c r="M428" s="172" t="s">
        <v>19</v>
      </c>
      <c r="N428" s="173" t="s">
        <v>47</v>
      </c>
      <c r="P428" s="135">
        <f>O428*H428</f>
        <v>0</v>
      </c>
      <c r="Q428" s="135">
        <v>0.13200000000000001</v>
      </c>
      <c r="R428" s="135">
        <f>Q428*H428</f>
        <v>50.495016000000007</v>
      </c>
      <c r="S428" s="135">
        <v>0</v>
      </c>
      <c r="T428" s="136">
        <f>S428*H428</f>
        <v>0</v>
      </c>
      <c r="AR428" s="137" t="s">
        <v>186</v>
      </c>
      <c r="AT428" s="137" t="s">
        <v>362</v>
      </c>
      <c r="AU428" s="137" t="s">
        <v>86</v>
      </c>
      <c r="AY428" s="16" t="s">
        <v>126</v>
      </c>
      <c r="BE428" s="138">
        <f>IF(N428="základní",J428,0)</f>
        <v>0</v>
      </c>
      <c r="BF428" s="138">
        <f>IF(N428="snížená",J428,0)</f>
        <v>0</v>
      </c>
      <c r="BG428" s="138">
        <f>IF(N428="zákl. přenesená",J428,0)</f>
        <v>0</v>
      </c>
      <c r="BH428" s="138">
        <f>IF(N428="sníž. přenesená",J428,0)</f>
        <v>0</v>
      </c>
      <c r="BI428" s="138">
        <f>IF(N428="nulová",J428,0)</f>
        <v>0</v>
      </c>
      <c r="BJ428" s="16" t="s">
        <v>84</v>
      </c>
      <c r="BK428" s="138">
        <f>ROUND(I428*H428,2)</f>
        <v>0</v>
      </c>
      <c r="BL428" s="16" t="s">
        <v>133</v>
      </c>
      <c r="BM428" s="137" t="s">
        <v>576</v>
      </c>
    </row>
    <row r="429" spans="2:65" s="13" customFormat="1">
      <c r="B429" s="150"/>
      <c r="D429" s="144" t="s">
        <v>137</v>
      </c>
      <c r="E429" s="151" t="s">
        <v>19</v>
      </c>
      <c r="F429" s="152" t="s">
        <v>577</v>
      </c>
      <c r="H429" s="153">
        <v>378.75</v>
      </c>
      <c r="I429" s="154"/>
      <c r="L429" s="150"/>
      <c r="M429" s="155"/>
      <c r="T429" s="156"/>
      <c r="AT429" s="151" t="s">
        <v>137</v>
      </c>
      <c r="AU429" s="151" t="s">
        <v>86</v>
      </c>
      <c r="AV429" s="13" t="s">
        <v>86</v>
      </c>
      <c r="AW429" s="13" t="s">
        <v>37</v>
      </c>
      <c r="AX429" s="13" t="s">
        <v>76</v>
      </c>
      <c r="AY429" s="151" t="s">
        <v>126</v>
      </c>
    </row>
    <row r="430" spans="2:65" s="13" customFormat="1">
      <c r="B430" s="150"/>
      <c r="D430" s="144" t="s">
        <v>137</v>
      </c>
      <c r="E430" s="151" t="s">
        <v>19</v>
      </c>
      <c r="F430" s="152" t="s">
        <v>578</v>
      </c>
      <c r="H430" s="153">
        <v>382.53800000000001</v>
      </c>
      <c r="I430" s="154"/>
      <c r="L430" s="150"/>
      <c r="M430" s="155"/>
      <c r="T430" s="156"/>
      <c r="AT430" s="151" t="s">
        <v>137</v>
      </c>
      <c r="AU430" s="151" t="s">
        <v>86</v>
      </c>
      <c r="AV430" s="13" t="s">
        <v>86</v>
      </c>
      <c r="AW430" s="13" t="s">
        <v>37</v>
      </c>
      <c r="AX430" s="13" t="s">
        <v>84</v>
      </c>
      <c r="AY430" s="151" t="s">
        <v>126</v>
      </c>
    </row>
    <row r="431" spans="2:65" s="1" customFormat="1" ht="24.2" customHeight="1">
      <c r="B431" s="31"/>
      <c r="C431" s="164" t="s">
        <v>579</v>
      </c>
      <c r="D431" s="164" t="s">
        <v>362</v>
      </c>
      <c r="E431" s="165" t="s">
        <v>580</v>
      </c>
      <c r="F431" s="166" t="s">
        <v>581</v>
      </c>
      <c r="G431" s="167" t="s">
        <v>131</v>
      </c>
      <c r="H431" s="168">
        <v>494.7</v>
      </c>
      <c r="I431" s="169"/>
      <c r="J431" s="170">
        <f>ROUND(I431*H431,2)</f>
        <v>0</v>
      </c>
      <c r="K431" s="166" t="s">
        <v>19</v>
      </c>
      <c r="L431" s="171"/>
      <c r="M431" s="172" t="s">
        <v>19</v>
      </c>
      <c r="N431" s="173" t="s">
        <v>47</v>
      </c>
      <c r="P431" s="135">
        <f>O431*H431</f>
        <v>0</v>
      </c>
      <c r="Q431" s="135">
        <v>0.13134000000000001</v>
      </c>
      <c r="R431" s="135">
        <f>Q431*H431</f>
        <v>64.973898000000005</v>
      </c>
      <c r="S431" s="135">
        <v>0</v>
      </c>
      <c r="T431" s="136">
        <f>S431*H431</f>
        <v>0</v>
      </c>
      <c r="AR431" s="137" t="s">
        <v>186</v>
      </c>
      <c r="AT431" s="137" t="s">
        <v>362</v>
      </c>
      <c r="AU431" s="137" t="s">
        <v>86</v>
      </c>
      <c r="AY431" s="16" t="s">
        <v>126</v>
      </c>
      <c r="BE431" s="138">
        <f>IF(N431="základní",J431,0)</f>
        <v>0</v>
      </c>
      <c r="BF431" s="138">
        <f>IF(N431="snížená",J431,0)</f>
        <v>0</v>
      </c>
      <c r="BG431" s="138">
        <f>IF(N431="zákl. přenesená",J431,0)</f>
        <v>0</v>
      </c>
      <c r="BH431" s="138">
        <f>IF(N431="sníž. přenesená",J431,0)</f>
        <v>0</v>
      </c>
      <c r="BI431" s="138">
        <f>IF(N431="nulová",J431,0)</f>
        <v>0</v>
      </c>
      <c r="BJ431" s="16" t="s">
        <v>84</v>
      </c>
      <c r="BK431" s="138">
        <f>ROUND(I431*H431,2)</f>
        <v>0</v>
      </c>
      <c r="BL431" s="16" t="s">
        <v>133</v>
      </c>
      <c r="BM431" s="137" t="s">
        <v>582</v>
      </c>
    </row>
    <row r="432" spans="2:65" s="1" customFormat="1" ht="19.5">
      <c r="B432" s="31"/>
      <c r="D432" s="144" t="s">
        <v>399</v>
      </c>
      <c r="F432" s="174" t="s">
        <v>583</v>
      </c>
      <c r="I432" s="141"/>
      <c r="L432" s="31"/>
      <c r="M432" s="142"/>
      <c r="T432" s="52"/>
      <c r="AT432" s="16" t="s">
        <v>399</v>
      </c>
      <c r="AU432" s="16" t="s">
        <v>86</v>
      </c>
    </row>
    <row r="433" spans="2:65" s="12" customFormat="1">
      <c r="B433" s="143"/>
      <c r="D433" s="144" t="s">
        <v>137</v>
      </c>
      <c r="E433" s="145" t="s">
        <v>19</v>
      </c>
      <c r="F433" s="146" t="s">
        <v>494</v>
      </c>
      <c r="H433" s="145" t="s">
        <v>19</v>
      </c>
      <c r="I433" s="147"/>
      <c r="L433" s="143"/>
      <c r="M433" s="148"/>
      <c r="T433" s="149"/>
      <c r="AT433" s="145" t="s">
        <v>137</v>
      </c>
      <c r="AU433" s="145" t="s">
        <v>86</v>
      </c>
      <c r="AV433" s="12" t="s">
        <v>84</v>
      </c>
      <c r="AW433" s="12" t="s">
        <v>37</v>
      </c>
      <c r="AX433" s="12" t="s">
        <v>76</v>
      </c>
      <c r="AY433" s="145" t="s">
        <v>126</v>
      </c>
    </row>
    <row r="434" spans="2:65" s="13" customFormat="1">
      <c r="B434" s="150"/>
      <c r="D434" s="144" t="s">
        <v>137</v>
      </c>
      <c r="E434" s="151" t="s">
        <v>19</v>
      </c>
      <c r="F434" s="152" t="s">
        <v>495</v>
      </c>
      <c r="H434" s="153">
        <v>485</v>
      </c>
      <c r="I434" s="154"/>
      <c r="L434" s="150"/>
      <c r="M434" s="155"/>
      <c r="T434" s="156"/>
      <c r="AT434" s="151" t="s">
        <v>137</v>
      </c>
      <c r="AU434" s="151" t="s">
        <v>86</v>
      </c>
      <c r="AV434" s="13" t="s">
        <v>86</v>
      </c>
      <c r="AW434" s="13" t="s">
        <v>37</v>
      </c>
      <c r="AX434" s="13" t="s">
        <v>76</v>
      </c>
      <c r="AY434" s="151" t="s">
        <v>126</v>
      </c>
    </row>
    <row r="435" spans="2:65" s="13" customFormat="1">
      <c r="B435" s="150"/>
      <c r="D435" s="144" t="s">
        <v>137</v>
      </c>
      <c r="E435" s="151" t="s">
        <v>19</v>
      </c>
      <c r="F435" s="152" t="s">
        <v>584</v>
      </c>
      <c r="H435" s="153">
        <v>494.7</v>
      </c>
      <c r="I435" s="154"/>
      <c r="L435" s="150"/>
      <c r="M435" s="155"/>
      <c r="T435" s="156"/>
      <c r="AT435" s="151" t="s">
        <v>137</v>
      </c>
      <c r="AU435" s="151" t="s">
        <v>86</v>
      </c>
      <c r="AV435" s="13" t="s">
        <v>86</v>
      </c>
      <c r="AW435" s="13" t="s">
        <v>37</v>
      </c>
      <c r="AX435" s="13" t="s">
        <v>84</v>
      </c>
      <c r="AY435" s="151" t="s">
        <v>126</v>
      </c>
    </row>
    <row r="436" spans="2:65" s="1" customFormat="1" ht="21.75" customHeight="1">
      <c r="B436" s="31"/>
      <c r="C436" s="126" t="s">
        <v>585</v>
      </c>
      <c r="D436" s="126" t="s">
        <v>128</v>
      </c>
      <c r="E436" s="127" t="s">
        <v>586</v>
      </c>
      <c r="F436" s="128" t="s">
        <v>587</v>
      </c>
      <c r="G436" s="129" t="s">
        <v>131</v>
      </c>
      <c r="H436" s="130">
        <v>1525</v>
      </c>
      <c r="I436" s="131"/>
      <c r="J436" s="132">
        <f>ROUND(I436*H436,2)</f>
        <v>0</v>
      </c>
      <c r="K436" s="128" t="s">
        <v>132</v>
      </c>
      <c r="L436" s="31"/>
      <c r="M436" s="133" t="s">
        <v>19</v>
      </c>
      <c r="N436" s="134" t="s">
        <v>47</v>
      </c>
      <c r="P436" s="135">
        <f>O436*H436</f>
        <v>0</v>
      </c>
      <c r="Q436" s="135">
        <v>0</v>
      </c>
      <c r="R436" s="135">
        <f>Q436*H436</f>
        <v>0</v>
      </c>
      <c r="S436" s="135">
        <v>0</v>
      </c>
      <c r="T436" s="136">
        <f>S436*H436</f>
        <v>0</v>
      </c>
      <c r="AR436" s="137" t="s">
        <v>133</v>
      </c>
      <c r="AT436" s="137" t="s">
        <v>128</v>
      </c>
      <c r="AU436" s="137" t="s">
        <v>86</v>
      </c>
      <c r="AY436" s="16" t="s">
        <v>126</v>
      </c>
      <c r="BE436" s="138">
        <f>IF(N436="základní",J436,0)</f>
        <v>0</v>
      </c>
      <c r="BF436" s="138">
        <f>IF(N436="snížená",J436,0)</f>
        <v>0</v>
      </c>
      <c r="BG436" s="138">
        <f>IF(N436="zákl. přenesená",J436,0)</f>
        <v>0</v>
      </c>
      <c r="BH436" s="138">
        <f>IF(N436="sníž. přenesená",J436,0)</f>
        <v>0</v>
      </c>
      <c r="BI436" s="138">
        <f>IF(N436="nulová",J436,0)</f>
        <v>0</v>
      </c>
      <c r="BJ436" s="16" t="s">
        <v>84</v>
      </c>
      <c r="BK436" s="138">
        <f>ROUND(I436*H436,2)</f>
        <v>0</v>
      </c>
      <c r="BL436" s="16" t="s">
        <v>133</v>
      </c>
      <c r="BM436" s="137" t="s">
        <v>588</v>
      </c>
    </row>
    <row r="437" spans="2:65" s="1" customFormat="1">
      <c r="B437" s="31"/>
      <c r="D437" s="139" t="s">
        <v>135</v>
      </c>
      <c r="F437" s="140" t="s">
        <v>589</v>
      </c>
      <c r="I437" s="141"/>
      <c r="L437" s="31"/>
      <c r="M437" s="142"/>
      <c r="T437" s="52"/>
      <c r="AT437" s="16" t="s">
        <v>135</v>
      </c>
      <c r="AU437" s="16" t="s">
        <v>86</v>
      </c>
    </row>
    <row r="438" spans="2:65" s="12" customFormat="1">
      <c r="B438" s="143"/>
      <c r="D438" s="144" t="s">
        <v>137</v>
      </c>
      <c r="E438" s="145" t="s">
        <v>19</v>
      </c>
      <c r="F438" s="146" t="s">
        <v>447</v>
      </c>
      <c r="H438" s="145" t="s">
        <v>19</v>
      </c>
      <c r="I438" s="147"/>
      <c r="L438" s="143"/>
      <c r="M438" s="148"/>
      <c r="T438" s="149"/>
      <c r="AT438" s="145" t="s">
        <v>137</v>
      </c>
      <c r="AU438" s="145" t="s">
        <v>86</v>
      </c>
      <c r="AV438" s="12" t="s">
        <v>84</v>
      </c>
      <c r="AW438" s="12" t="s">
        <v>37</v>
      </c>
      <c r="AX438" s="12" t="s">
        <v>76</v>
      </c>
      <c r="AY438" s="145" t="s">
        <v>126</v>
      </c>
    </row>
    <row r="439" spans="2:65" s="13" customFormat="1">
      <c r="B439" s="150"/>
      <c r="D439" s="144" t="s">
        <v>137</v>
      </c>
      <c r="E439" s="151" t="s">
        <v>19</v>
      </c>
      <c r="F439" s="152" t="s">
        <v>448</v>
      </c>
      <c r="H439" s="153">
        <v>1525</v>
      </c>
      <c r="I439" s="154"/>
      <c r="L439" s="150"/>
      <c r="M439" s="155"/>
      <c r="T439" s="156"/>
      <c r="AT439" s="151" t="s">
        <v>137</v>
      </c>
      <c r="AU439" s="151" t="s">
        <v>86</v>
      </c>
      <c r="AV439" s="13" t="s">
        <v>86</v>
      </c>
      <c r="AW439" s="13" t="s">
        <v>37</v>
      </c>
      <c r="AX439" s="13" t="s">
        <v>84</v>
      </c>
      <c r="AY439" s="151" t="s">
        <v>126</v>
      </c>
    </row>
    <row r="440" spans="2:65" s="1" customFormat="1" ht="37.700000000000003" customHeight="1">
      <c r="B440" s="31"/>
      <c r="C440" s="126" t="s">
        <v>590</v>
      </c>
      <c r="D440" s="126" t="s">
        <v>128</v>
      </c>
      <c r="E440" s="127" t="s">
        <v>591</v>
      </c>
      <c r="F440" s="128" t="s">
        <v>592</v>
      </c>
      <c r="G440" s="129" t="s">
        <v>131</v>
      </c>
      <c r="H440" s="130">
        <v>260.14</v>
      </c>
      <c r="I440" s="131"/>
      <c r="J440" s="132">
        <f>ROUND(I440*H440,2)</f>
        <v>0</v>
      </c>
      <c r="K440" s="128" t="s">
        <v>132</v>
      </c>
      <c r="L440" s="31"/>
      <c r="M440" s="133" t="s">
        <v>19</v>
      </c>
      <c r="N440" s="134" t="s">
        <v>47</v>
      </c>
      <c r="P440" s="135">
        <f>O440*H440</f>
        <v>0</v>
      </c>
      <c r="Q440" s="135">
        <v>0.11162</v>
      </c>
      <c r="R440" s="135">
        <f>Q440*H440</f>
        <v>29.036826799999996</v>
      </c>
      <c r="S440" s="135">
        <v>0</v>
      </c>
      <c r="T440" s="136">
        <f>S440*H440</f>
        <v>0</v>
      </c>
      <c r="AR440" s="137" t="s">
        <v>133</v>
      </c>
      <c r="AT440" s="137" t="s">
        <v>128</v>
      </c>
      <c r="AU440" s="137" t="s">
        <v>86</v>
      </c>
      <c r="AY440" s="16" t="s">
        <v>126</v>
      </c>
      <c r="BE440" s="138">
        <f>IF(N440="základní",J440,0)</f>
        <v>0</v>
      </c>
      <c r="BF440" s="138">
        <f>IF(N440="snížená",J440,0)</f>
        <v>0</v>
      </c>
      <c r="BG440" s="138">
        <f>IF(N440="zákl. přenesená",J440,0)</f>
        <v>0</v>
      </c>
      <c r="BH440" s="138">
        <f>IF(N440="sníž. přenesená",J440,0)</f>
        <v>0</v>
      </c>
      <c r="BI440" s="138">
        <f>IF(N440="nulová",J440,0)</f>
        <v>0</v>
      </c>
      <c r="BJ440" s="16" t="s">
        <v>84</v>
      </c>
      <c r="BK440" s="138">
        <f>ROUND(I440*H440,2)</f>
        <v>0</v>
      </c>
      <c r="BL440" s="16" t="s">
        <v>133</v>
      </c>
      <c r="BM440" s="137" t="s">
        <v>593</v>
      </c>
    </row>
    <row r="441" spans="2:65" s="1" customFormat="1">
      <c r="B441" s="31"/>
      <c r="D441" s="139" t="s">
        <v>135</v>
      </c>
      <c r="F441" s="140" t="s">
        <v>594</v>
      </c>
      <c r="I441" s="141"/>
      <c r="L441" s="31"/>
      <c r="M441" s="142"/>
      <c r="T441" s="52"/>
      <c r="AT441" s="16" t="s">
        <v>135</v>
      </c>
      <c r="AU441" s="16" t="s">
        <v>86</v>
      </c>
    </row>
    <row r="442" spans="2:65" s="12" customFormat="1">
      <c r="B442" s="143"/>
      <c r="D442" s="144" t="s">
        <v>137</v>
      </c>
      <c r="E442" s="145" t="s">
        <v>19</v>
      </c>
      <c r="F442" s="146" t="s">
        <v>485</v>
      </c>
      <c r="H442" s="145" t="s">
        <v>19</v>
      </c>
      <c r="I442" s="147"/>
      <c r="L442" s="143"/>
      <c r="M442" s="148"/>
      <c r="T442" s="149"/>
      <c r="AT442" s="145" t="s">
        <v>137</v>
      </c>
      <c r="AU442" s="145" t="s">
        <v>86</v>
      </c>
      <c r="AV442" s="12" t="s">
        <v>84</v>
      </c>
      <c r="AW442" s="12" t="s">
        <v>37</v>
      </c>
      <c r="AX442" s="12" t="s">
        <v>76</v>
      </c>
      <c r="AY442" s="145" t="s">
        <v>126</v>
      </c>
    </row>
    <row r="443" spans="2:65" s="13" customFormat="1">
      <c r="B443" s="150"/>
      <c r="D443" s="144" t="s">
        <v>137</v>
      </c>
      <c r="E443" s="151" t="s">
        <v>19</v>
      </c>
      <c r="F443" s="152" t="s">
        <v>486</v>
      </c>
      <c r="H443" s="153">
        <v>195</v>
      </c>
      <c r="I443" s="154"/>
      <c r="L443" s="150"/>
      <c r="M443" s="155"/>
      <c r="T443" s="156"/>
      <c r="AT443" s="151" t="s">
        <v>137</v>
      </c>
      <c r="AU443" s="151" t="s">
        <v>86</v>
      </c>
      <c r="AV443" s="13" t="s">
        <v>86</v>
      </c>
      <c r="AW443" s="13" t="s">
        <v>37</v>
      </c>
      <c r="AX443" s="13" t="s">
        <v>76</v>
      </c>
      <c r="AY443" s="151" t="s">
        <v>126</v>
      </c>
    </row>
    <row r="444" spans="2:65" s="12" customFormat="1">
      <c r="B444" s="143"/>
      <c r="D444" s="144" t="s">
        <v>137</v>
      </c>
      <c r="E444" s="145" t="s">
        <v>19</v>
      </c>
      <c r="F444" s="146" t="s">
        <v>466</v>
      </c>
      <c r="H444" s="145" t="s">
        <v>19</v>
      </c>
      <c r="I444" s="147"/>
      <c r="L444" s="143"/>
      <c r="M444" s="148"/>
      <c r="T444" s="149"/>
      <c r="AT444" s="145" t="s">
        <v>137</v>
      </c>
      <c r="AU444" s="145" t="s">
        <v>86</v>
      </c>
      <c r="AV444" s="12" t="s">
        <v>84</v>
      </c>
      <c r="AW444" s="12" t="s">
        <v>37</v>
      </c>
      <c r="AX444" s="12" t="s">
        <v>76</v>
      </c>
      <c r="AY444" s="145" t="s">
        <v>126</v>
      </c>
    </row>
    <row r="445" spans="2:65" s="13" customFormat="1">
      <c r="B445" s="150"/>
      <c r="D445" s="144" t="s">
        <v>137</v>
      </c>
      <c r="E445" s="151" t="s">
        <v>19</v>
      </c>
      <c r="F445" s="152" t="s">
        <v>467</v>
      </c>
      <c r="H445" s="153">
        <v>49</v>
      </c>
      <c r="I445" s="154"/>
      <c r="L445" s="150"/>
      <c r="M445" s="155"/>
      <c r="T445" s="156"/>
      <c r="AT445" s="151" t="s">
        <v>137</v>
      </c>
      <c r="AU445" s="151" t="s">
        <v>86</v>
      </c>
      <c r="AV445" s="13" t="s">
        <v>86</v>
      </c>
      <c r="AW445" s="13" t="s">
        <v>37</v>
      </c>
      <c r="AX445" s="13" t="s">
        <v>76</v>
      </c>
      <c r="AY445" s="151" t="s">
        <v>126</v>
      </c>
    </row>
    <row r="446" spans="2:65" s="12" customFormat="1">
      <c r="B446" s="143"/>
      <c r="D446" s="144" t="s">
        <v>137</v>
      </c>
      <c r="E446" s="145" t="s">
        <v>19</v>
      </c>
      <c r="F446" s="146" t="s">
        <v>468</v>
      </c>
      <c r="H446" s="145" t="s">
        <v>19</v>
      </c>
      <c r="I446" s="147"/>
      <c r="L446" s="143"/>
      <c r="M446" s="148"/>
      <c r="T446" s="149"/>
      <c r="AT446" s="145" t="s">
        <v>137</v>
      </c>
      <c r="AU446" s="145" t="s">
        <v>86</v>
      </c>
      <c r="AV446" s="12" t="s">
        <v>84</v>
      </c>
      <c r="AW446" s="12" t="s">
        <v>37</v>
      </c>
      <c r="AX446" s="12" t="s">
        <v>76</v>
      </c>
      <c r="AY446" s="145" t="s">
        <v>126</v>
      </c>
    </row>
    <row r="447" spans="2:65" s="13" customFormat="1">
      <c r="B447" s="150"/>
      <c r="D447" s="144" t="s">
        <v>137</v>
      </c>
      <c r="E447" s="151" t="s">
        <v>19</v>
      </c>
      <c r="F447" s="152" t="s">
        <v>469</v>
      </c>
      <c r="H447" s="153">
        <v>8</v>
      </c>
      <c r="I447" s="154"/>
      <c r="L447" s="150"/>
      <c r="M447" s="155"/>
      <c r="T447" s="156"/>
      <c r="AT447" s="151" t="s">
        <v>137</v>
      </c>
      <c r="AU447" s="151" t="s">
        <v>86</v>
      </c>
      <c r="AV447" s="13" t="s">
        <v>86</v>
      </c>
      <c r="AW447" s="13" t="s">
        <v>37</v>
      </c>
      <c r="AX447" s="13" t="s">
        <v>76</v>
      </c>
      <c r="AY447" s="151" t="s">
        <v>126</v>
      </c>
    </row>
    <row r="448" spans="2:65" s="12" customFormat="1">
      <c r="B448" s="143"/>
      <c r="D448" s="144" t="s">
        <v>137</v>
      </c>
      <c r="E448" s="145" t="s">
        <v>19</v>
      </c>
      <c r="F448" s="146" t="s">
        <v>470</v>
      </c>
      <c r="H448" s="145" t="s">
        <v>19</v>
      </c>
      <c r="I448" s="147"/>
      <c r="L448" s="143"/>
      <c r="M448" s="148"/>
      <c r="T448" s="149"/>
      <c r="AT448" s="145" t="s">
        <v>137</v>
      </c>
      <c r="AU448" s="145" t="s">
        <v>86</v>
      </c>
      <c r="AV448" s="12" t="s">
        <v>84</v>
      </c>
      <c r="AW448" s="12" t="s">
        <v>37</v>
      </c>
      <c r="AX448" s="12" t="s">
        <v>76</v>
      </c>
      <c r="AY448" s="145" t="s">
        <v>126</v>
      </c>
    </row>
    <row r="449" spans="2:65" s="13" customFormat="1">
      <c r="B449" s="150"/>
      <c r="D449" s="144" t="s">
        <v>137</v>
      </c>
      <c r="E449" s="151" t="s">
        <v>19</v>
      </c>
      <c r="F449" s="152" t="s">
        <v>471</v>
      </c>
      <c r="H449" s="153">
        <v>8.14</v>
      </c>
      <c r="I449" s="154"/>
      <c r="L449" s="150"/>
      <c r="M449" s="155"/>
      <c r="T449" s="156"/>
      <c r="AT449" s="151" t="s">
        <v>137</v>
      </c>
      <c r="AU449" s="151" t="s">
        <v>86</v>
      </c>
      <c r="AV449" s="13" t="s">
        <v>86</v>
      </c>
      <c r="AW449" s="13" t="s">
        <v>37</v>
      </c>
      <c r="AX449" s="13" t="s">
        <v>76</v>
      </c>
      <c r="AY449" s="151" t="s">
        <v>126</v>
      </c>
    </row>
    <row r="450" spans="2:65" s="14" customFormat="1">
      <c r="B450" s="157"/>
      <c r="D450" s="144" t="s">
        <v>137</v>
      </c>
      <c r="E450" s="158" t="s">
        <v>19</v>
      </c>
      <c r="F450" s="159" t="s">
        <v>148</v>
      </c>
      <c r="H450" s="160">
        <v>260.14</v>
      </c>
      <c r="I450" s="161"/>
      <c r="L450" s="157"/>
      <c r="M450" s="162"/>
      <c r="T450" s="163"/>
      <c r="AT450" s="158" t="s">
        <v>137</v>
      </c>
      <c r="AU450" s="158" t="s">
        <v>86</v>
      </c>
      <c r="AV450" s="14" t="s">
        <v>133</v>
      </c>
      <c r="AW450" s="14" t="s">
        <v>37</v>
      </c>
      <c r="AX450" s="14" t="s">
        <v>84</v>
      </c>
      <c r="AY450" s="158" t="s">
        <v>126</v>
      </c>
    </row>
    <row r="451" spans="2:65" s="1" customFormat="1" ht="16.5" customHeight="1">
      <c r="B451" s="31"/>
      <c r="C451" s="164" t="s">
        <v>595</v>
      </c>
      <c r="D451" s="164" t="s">
        <v>362</v>
      </c>
      <c r="E451" s="165" t="s">
        <v>596</v>
      </c>
      <c r="F451" s="166" t="s">
        <v>597</v>
      </c>
      <c r="G451" s="167" t="s">
        <v>131</v>
      </c>
      <c r="H451" s="168">
        <v>188.7</v>
      </c>
      <c r="I451" s="169"/>
      <c r="J451" s="170">
        <f>ROUND(I451*H451,2)</f>
        <v>0</v>
      </c>
      <c r="K451" s="166" t="s">
        <v>132</v>
      </c>
      <c r="L451" s="171"/>
      <c r="M451" s="172" t="s">
        <v>19</v>
      </c>
      <c r="N451" s="173" t="s">
        <v>47</v>
      </c>
      <c r="P451" s="135">
        <f>O451*H451</f>
        <v>0</v>
      </c>
      <c r="Q451" s="135">
        <v>0.17599999999999999</v>
      </c>
      <c r="R451" s="135">
        <f>Q451*H451</f>
        <v>33.211199999999998</v>
      </c>
      <c r="S451" s="135">
        <v>0</v>
      </c>
      <c r="T451" s="136">
        <f>S451*H451</f>
        <v>0</v>
      </c>
      <c r="AR451" s="137" t="s">
        <v>186</v>
      </c>
      <c r="AT451" s="137" t="s">
        <v>362</v>
      </c>
      <c r="AU451" s="137" t="s">
        <v>86</v>
      </c>
      <c r="AY451" s="16" t="s">
        <v>126</v>
      </c>
      <c r="BE451" s="138">
        <f>IF(N451="základní",J451,0)</f>
        <v>0</v>
      </c>
      <c r="BF451" s="138">
        <f>IF(N451="snížená",J451,0)</f>
        <v>0</v>
      </c>
      <c r="BG451" s="138">
        <f>IF(N451="zákl. přenesená",J451,0)</f>
        <v>0</v>
      </c>
      <c r="BH451" s="138">
        <f>IF(N451="sníž. přenesená",J451,0)</f>
        <v>0</v>
      </c>
      <c r="BI451" s="138">
        <f>IF(N451="nulová",J451,0)</f>
        <v>0</v>
      </c>
      <c r="BJ451" s="16" t="s">
        <v>84</v>
      </c>
      <c r="BK451" s="138">
        <f>ROUND(I451*H451,2)</f>
        <v>0</v>
      </c>
      <c r="BL451" s="16" t="s">
        <v>133</v>
      </c>
      <c r="BM451" s="137" t="s">
        <v>598</v>
      </c>
    </row>
    <row r="452" spans="2:65" s="13" customFormat="1">
      <c r="B452" s="150"/>
      <c r="D452" s="144" t="s">
        <v>137</v>
      </c>
      <c r="E452" s="151" t="s">
        <v>19</v>
      </c>
      <c r="F452" s="152" t="s">
        <v>599</v>
      </c>
      <c r="H452" s="153">
        <v>188.7</v>
      </c>
      <c r="I452" s="154"/>
      <c r="L452" s="150"/>
      <c r="M452" s="155"/>
      <c r="T452" s="156"/>
      <c r="AT452" s="151" t="s">
        <v>137</v>
      </c>
      <c r="AU452" s="151" t="s">
        <v>86</v>
      </c>
      <c r="AV452" s="13" t="s">
        <v>86</v>
      </c>
      <c r="AW452" s="13" t="s">
        <v>37</v>
      </c>
      <c r="AX452" s="13" t="s">
        <v>84</v>
      </c>
      <c r="AY452" s="151" t="s">
        <v>126</v>
      </c>
    </row>
    <row r="453" spans="2:65" s="1" customFormat="1" ht="16.5" customHeight="1">
      <c r="B453" s="31"/>
      <c r="C453" s="164" t="s">
        <v>600</v>
      </c>
      <c r="D453" s="164" t="s">
        <v>362</v>
      </c>
      <c r="E453" s="165" t="s">
        <v>601</v>
      </c>
      <c r="F453" s="166" t="s">
        <v>602</v>
      </c>
      <c r="G453" s="167" t="s">
        <v>131</v>
      </c>
      <c r="H453" s="168">
        <v>76.22</v>
      </c>
      <c r="I453" s="169"/>
      <c r="J453" s="170">
        <f>ROUND(I453*H453,2)</f>
        <v>0</v>
      </c>
      <c r="K453" s="166" t="s">
        <v>132</v>
      </c>
      <c r="L453" s="171"/>
      <c r="M453" s="172" t="s">
        <v>19</v>
      </c>
      <c r="N453" s="173" t="s">
        <v>47</v>
      </c>
      <c r="P453" s="135">
        <f>O453*H453</f>
        <v>0</v>
      </c>
      <c r="Q453" s="135">
        <v>0.17499999999999999</v>
      </c>
      <c r="R453" s="135">
        <f>Q453*H453</f>
        <v>13.3385</v>
      </c>
      <c r="S453" s="135">
        <v>0</v>
      </c>
      <c r="T453" s="136">
        <f>S453*H453</f>
        <v>0</v>
      </c>
      <c r="AR453" s="137" t="s">
        <v>186</v>
      </c>
      <c r="AT453" s="137" t="s">
        <v>362</v>
      </c>
      <c r="AU453" s="137" t="s">
        <v>86</v>
      </c>
      <c r="AY453" s="16" t="s">
        <v>126</v>
      </c>
      <c r="BE453" s="138">
        <f>IF(N453="základní",J453,0)</f>
        <v>0</v>
      </c>
      <c r="BF453" s="138">
        <f>IF(N453="snížená",J453,0)</f>
        <v>0</v>
      </c>
      <c r="BG453" s="138">
        <f>IF(N453="zákl. přenesená",J453,0)</f>
        <v>0</v>
      </c>
      <c r="BH453" s="138">
        <f>IF(N453="sníž. přenesená",J453,0)</f>
        <v>0</v>
      </c>
      <c r="BI453" s="138">
        <f>IF(N453="nulová",J453,0)</f>
        <v>0</v>
      </c>
      <c r="BJ453" s="16" t="s">
        <v>84</v>
      </c>
      <c r="BK453" s="138">
        <f>ROUND(I453*H453,2)</f>
        <v>0</v>
      </c>
      <c r="BL453" s="16" t="s">
        <v>133</v>
      </c>
      <c r="BM453" s="137" t="s">
        <v>603</v>
      </c>
    </row>
    <row r="454" spans="2:65" s="13" customFormat="1">
      <c r="B454" s="150"/>
      <c r="D454" s="144" t="s">
        <v>137</v>
      </c>
      <c r="E454" s="151" t="s">
        <v>19</v>
      </c>
      <c r="F454" s="152" t="s">
        <v>604</v>
      </c>
      <c r="H454" s="153">
        <v>76.22</v>
      </c>
      <c r="I454" s="154"/>
      <c r="L454" s="150"/>
      <c r="M454" s="155"/>
      <c r="T454" s="156"/>
      <c r="AT454" s="151" t="s">
        <v>137</v>
      </c>
      <c r="AU454" s="151" t="s">
        <v>86</v>
      </c>
      <c r="AV454" s="13" t="s">
        <v>86</v>
      </c>
      <c r="AW454" s="13" t="s">
        <v>37</v>
      </c>
      <c r="AX454" s="13" t="s">
        <v>84</v>
      </c>
      <c r="AY454" s="151" t="s">
        <v>126</v>
      </c>
    </row>
    <row r="455" spans="2:65" s="1" customFormat="1" ht="16.5" customHeight="1">
      <c r="B455" s="31"/>
      <c r="C455" s="164" t="s">
        <v>605</v>
      </c>
      <c r="D455" s="164" t="s">
        <v>362</v>
      </c>
      <c r="E455" s="165" t="s">
        <v>606</v>
      </c>
      <c r="F455" s="166" t="s">
        <v>607</v>
      </c>
      <c r="G455" s="167" t="s">
        <v>131</v>
      </c>
      <c r="H455" s="168">
        <v>12.875</v>
      </c>
      <c r="I455" s="169"/>
      <c r="J455" s="170">
        <f>ROUND(I455*H455,2)</f>
        <v>0</v>
      </c>
      <c r="K455" s="166" t="s">
        <v>132</v>
      </c>
      <c r="L455" s="171"/>
      <c r="M455" s="172" t="s">
        <v>19</v>
      </c>
      <c r="N455" s="173" t="s">
        <v>47</v>
      </c>
      <c r="P455" s="135">
        <f>O455*H455</f>
        <v>0</v>
      </c>
      <c r="Q455" s="135">
        <v>0.17599999999999999</v>
      </c>
      <c r="R455" s="135">
        <f>Q455*H455</f>
        <v>2.266</v>
      </c>
      <c r="S455" s="135">
        <v>0</v>
      </c>
      <c r="T455" s="136">
        <f>S455*H455</f>
        <v>0</v>
      </c>
      <c r="AR455" s="137" t="s">
        <v>186</v>
      </c>
      <c r="AT455" s="137" t="s">
        <v>362</v>
      </c>
      <c r="AU455" s="137" t="s">
        <v>86</v>
      </c>
      <c r="AY455" s="16" t="s">
        <v>126</v>
      </c>
      <c r="BE455" s="138">
        <f>IF(N455="základní",J455,0)</f>
        <v>0</v>
      </c>
      <c r="BF455" s="138">
        <f>IF(N455="snížená",J455,0)</f>
        <v>0</v>
      </c>
      <c r="BG455" s="138">
        <f>IF(N455="zákl. přenesená",J455,0)</f>
        <v>0</v>
      </c>
      <c r="BH455" s="138">
        <f>IF(N455="sníž. přenesená",J455,0)</f>
        <v>0</v>
      </c>
      <c r="BI455" s="138">
        <f>IF(N455="nulová",J455,0)</f>
        <v>0</v>
      </c>
      <c r="BJ455" s="16" t="s">
        <v>84</v>
      </c>
      <c r="BK455" s="138">
        <f>ROUND(I455*H455,2)</f>
        <v>0</v>
      </c>
      <c r="BL455" s="16" t="s">
        <v>133</v>
      </c>
      <c r="BM455" s="137" t="s">
        <v>608</v>
      </c>
    </row>
    <row r="456" spans="2:65" s="1" customFormat="1" ht="19.5">
      <c r="B456" s="31"/>
      <c r="D456" s="144" t="s">
        <v>399</v>
      </c>
      <c r="F456" s="174" t="s">
        <v>609</v>
      </c>
      <c r="I456" s="141"/>
      <c r="L456" s="31"/>
      <c r="M456" s="142"/>
      <c r="T456" s="52"/>
      <c r="AT456" s="16" t="s">
        <v>399</v>
      </c>
      <c r="AU456" s="16" t="s">
        <v>86</v>
      </c>
    </row>
    <row r="457" spans="2:65" s="13" customFormat="1">
      <c r="B457" s="150"/>
      <c r="D457" s="144" t="s">
        <v>137</v>
      </c>
      <c r="E457" s="151" t="s">
        <v>19</v>
      </c>
      <c r="F457" s="152" t="s">
        <v>610</v>
      </c>
      <c r="H457" s="153">
        <v>12.875</v>
      </c>
      <c r="I457" s="154"/>
      <c r="L457" s="150"/>
      <c r="M457" s="155"/>
      <c r="T457" s="156"/>
      <c r="AT457" s="151" t="s">
        <v>137</v>
      </c>
      <c r="AU457" s="151" t="s">
        <v>86</v>
      </c>
      <c r="AV457" s="13" t="s">
        <v>86</v>
      </c>
      <c r="AW457" s="13" t="s">
        <v>37</v>
      </c>
      <c r="AX457" s="13" t="s">
        <v>84</v>
      </c>
      <c r="AY457" s="151" t="s">
        <v>126</v>
      </c>
    </row>
    <row r="458" spans="2:65" s="1" customFormat="1" ht="16.5" customHeight="1">
      <c r="B458" s="31"/>
      <c r="C458" s="164" t="s">
        <v>611</v>
      </c>
      <c r="D458" s="164" t="s">
        <v>362</v>
      </c>
      <c r="E458" s="165" t="s">
        <v>612</v>
      </c>
      <c r="F458" s="166" t="s">
        <v>613</v>
      </c>
      <c r="G458" s="167" t="s">
        <v>131</v>
      </c>
      <c r="H458" s="168">
        <v>8.24</v>
      </c>
      <c r="I458" s="169"/>
      <c r="J458" s="170">
        <f>ROUND(I458*H458,2)</f>
        <v>0</v>
      </c>
      <c r="K458" s="166" t="s">
        <v>132</v>
      </c>
      <c r="L458" s="171"/>
      <c r="M458" s="172" t="s">
        <v>19</v>
      </c>
      <c r="N458" s="173" t="s">
        <v>47</v>
      </c>
      <c r="P458" s="135">
        <f>O458*H458</f>
        <v>0</v>
      </c>
      <c r="Q458" s="135">
        <v>0.17599999999999999</v>
      </c>
      <c r="R458" s="135">
        <f>Q458*H458</f>
        <v>1.45024</v>
      </c>
      <c r="S458" s="135">
        <v>0</v>
      </c>
      <c r="T458" s="136">
        <f>S458*H458</f>
        <v>0</v>
      </c>
      <c r="AR458" s="137" t="s">
        <v>186</v>
      </c>
      <c r="AT458" s="137" t="s">
        <v>362</v>
      </c>
      <c r="AU458" s="137" t="s">
        <v>86</v>
      </c>
      <c r="AY458" s="16" t="s">
        <v>126</v>
      </c>
      <c r="BE458" s="138">
        <f>IF(N458="základní",J458,0)</f>
        <v>0</v>
      </c>
      <c r="BF458" s="138">
        <f>IF(N458="snížená",J458,0)</f>
        <v>0</v>
      </c>
      <c r="BG458" s="138">
        <f>IF(N458="zákl. přenesená",J458,0)</f>
        <v>0</v>
      </c>
      <c r="BH458" s="138">
        <f>IF(N458="sníž. přenesená",J458,0)</f>
        <v>0</v>
      </c>
      <c r="BI458" s="138">
        <f>IF(N458="nulová",J458,0)</f>
        <v>0</v>
      </c>
      <c r="BJ458" s="16" t="s">
        <v>84</v>
      </c>
      <c r="BK458" s="138">
        <f>ROUND(I458*H458,2)</f>
        <v>0</v>
      </c>
      <c r="BL458" s="16" t="s">
        <v>133</v>
      </c>
      <c r="BM458" s="137" t="s">
        <v>614</v>
      </c>
    </row>
    <row r="459" spans="2:65" s="1" customFormat="1" ht="19.5">
      <c r="B459" s="31"/>
      <c r="D459" s="144" t="s">
        <v>399</v>
      </c>
      <c r="F459" s="174" t="s">
        <v>615</v>
      </c>
      <c r="I459" s="141"/>
      <c r="L459" s="31"/>
      <c r="M459" s="142"/>
      <c r="T459" s="52"/>
      <c r="AT459" s="16" t="s">
        <v>399</v>
      </c>
      <c r="AU459" s="16" t="s">
        <v>86</v>
      </c>
    </row>
    <row r="460" spans="2:65" s="13" customFormat="1">
      <c r="B460" s="150"/>
      <c r="D460" s="144" t="s">
        <v>137</v>
      </c>
      <c r="E460" s="151" t="s">
        <v>19</v>
      </c>
      <c r="F460" s="152" t="s">
        <v>616</v>
      </c>
      <c r="H460" s="153">
        <v>8.24</v>
      </c>
      <c r="I460" s="154"/>
      <c r="L460" s="150"/>
      <c r="M460" s="155"/>
      <c r="T460" s="156"/>
      <c r="AT460" s="151" t="s">
        <v>137</v>
      </c>
      <c r="AU460" s="151" t="s">
        <v>86</v>
      </c>
      <c r="AV460" s="13" t="s">
        <v>86</v>
      </c>
      <c r="AW460" s="13" t="s">
        <v>37</v>
      </c>
      <c r="AX460" s="13" t="s">
        <v>84</v>
      </c>
      <c r="AY460" s="151" t="s">
        <v>126</v>
      </c>
    </row>
    <row r="461" spans="2:65" s="1" customFormat="1" ht="37.700000000000003" customHeight="1">
      <c r="B461" s="31"/>
      <c r="C461" s="126" t="s">
        <v>617</v>
      </c>
      <c r="D461" s="126" t="s">
        <v>128</v>
      </c>
      <c r="E461" s="127" t="s">
        <v>618</v>
      </c>
      <c r="F461" s="128" t="s">
        <v>619</v>
      </c>
      <c r="G461" s="129" t="s">
        <v>131</v>
      </c>
      <c r="H461" s="130">
        <v>679</v>
      </c>
      <c r="I461" s="131"/>
      <c r="J461" s="132">
        <f>ROUND(I461*H461,2)</f>
        <v>0</v>
      </c>
      <c r="K461" s="128" t="s">
        <v>132</v>
      </c>
      <c r="L461" s="31"/>
      <c r="M461" s="133" t="s">
        <v>19</v>
      </c>
      <c r="N461" s="134" t="s">
        <v>47</v>
      </c>
      <c r="P461" s="135">
        <f>O461*H461</f>
        <v>0</v>
      </c>
      <c r="Q461" s="135">
        <v>9.8000000000000004E-2</v>
      </c>
      <c r="R461" s="135">
        <f>Q461*H461</f>
        <v>66.542000000000002</v>
      </c>
      <c r="S461" s="135">
        <v>0</v>
      </c>
      <c r="T461" s="136">
        <f>S461*H461</f>
        <v>0</v>
      </c>
      <c r="AR461" s="137" t="s">
        <v>133</v>
      </c>
      <c r="AT461" s="137" t="s">
        <v>128</v>
      </c>
      <c r="AU461" s="137" t="s">
        <v>86</v>
      </c>
      <c r="AY461" s="16" t="s">
        <v>126</v>
      </c>
      <c r="BE461" s="138">
        <f>IF(N461="základní",J461,0)</f>
        <v>0</v>
      </c>
      <c r="BF461" s="138">
        <f>IF(N461="snížená",J461,0)</f>
        <v>0</v>
      </c>
      <c r="BG461" s="138">
        <f>IF(N461="zákl. přenesená",J461,0)</f>
        <v>0</v>
      </c>
      <c r="BH461" s="138">
        <f>IF(N461="sníž. přenesená",J461,0)</f>
        <v>0</v>
      </c>
      <c r="BI461" s="138">
        <f>IF(N461="nulová",J461,0)</f>
        <v>0</v>
      </c>
      <c r="BJ461" s="16" t="s">
        <v>84</v>
      </c>
      <c r="BK461" s="138">
        <f>ROUND(I461*H461,2)</f>
        <v>0</v>
      </c>
      <c r="BL461" s="16" t="s">
        <v>133</v>
      </c>
      <c r="BM461" s="137" t="s">
        <v>620</v>
      </c>
    </row>
    <row r="462" spans="2:65" s="1" customFormat="1">
      <c r="B462" s="31"/>
      <c r="D462" s="139" t="s">
        <v>135</v>
      </c>
      <c r="F462" s="140" t="s">
        <v>621</v>
      </c>
      <c r="I462" s="141"/>
      <c r="L462" s="31"/>
      <c r="M462" s="142"/>
      <c r="T462" s="52"/>
      <c r="AT462" s="16" t="s">
        <v>135</v>
      </c>
      <c r="AU462" s="16" t="s">
        <v>86</v>
      </c>
    </row>
    <row r="463" spans="2:65" s="12" customFormat="1">
      <c r="B463" s="143"/>
      <c r="D463" s="144" t="s">
        <v>137</v>
      </c>
      <c r="E463" s="145" t="s">
        <v>19</v>
      </c>
      <c r="F463" s="146" t="s">
        <v>487</v>
      </c>
      <c r="H463" s="145" t="s">
        <v>19</v>
      </c>
      <c r="I463" s="147"/>
      <c r="L463" s="143"/>
      <c r="M463" s="148"/>
      <c r="T463" s="149"/>
      <c r="AT463" s="145" t="s">
        <v>137</v>
      </c>
      <c r="AU463" s="145" t="s">
        <v>86</v>
      </c>
      <c r="AV463" s="12" t="s">
        <v>84</v>
      </c>
      <c r="AW463" s="12" t="s">
        <v>37</v>
      </c>
      <c r="AX463" s="12" t="s">
        <v>76</v>
      </c>
      <c r="AY463" s="145" t="s">
        <v>126</v>
      </c>
    </row>
    <row r="464" spans="2:65" s="13" customFormat="1">
      <c r="B464" s="150"/>
      <c r="D464" s="144" t="s">
        <v>137</v>
      </c>
      <c r="E464" s="151" t="s">
        <v>19</v>
      </c>
      <c r="F464" s="152" t="s">
        <v>488</v>
      </c>
      <c r="H464" s="153">
        <v>679</v>
      </c>
      <c r="I464" s="154"/>
      <c r="L464" s="150"/>
      <c r="M464" s="155"/>
      <c r="T464" s="156"/>
      <c r="AT464" s="151" t="s">
        <v>137</v>
      </c>
      <c r="AU464" s="151" t="s">
        <v>86</v>
      </c>
      <c r="AV464" s="13" t="s">
        <v>86</v>
      </c>
      <c r="AW464" s="13" t="s">
        <v>37</v>
      </c>
      <c r="AX464" s="13" t="s">
        <v>84</v>
      </c>
      <c r="AY464" s="151" t="s">
        <v>126</v>
      </c>
    </row>
    <row r="465" spans="2:65" s="1" customFormat="1" ht="24.2" customHeight="1">
      <c r="B465" s="31"/>
      <c r="C465" s="164" t="s">
        <v>622</v>
      </c>
      <c r="D465" s="164" t="s">
        <v>362</v>
      </c>
      <c r="E465" s="165" t="s">
        <v>623</v>
      </c>
      <c r="F465" s="166" t="s">
        <v>624</v>
      </c>
      <c r="G465" s="167" t="s">
        <v>131</v>
      </c>
      <c r="H465" s="168">
        <v>685.79</v>
      </c>
      <c r="I465" s="169"/>
      <c r="J465" s="170">
        <f>ROUND(I465*H465,2)</f>
        <v>0</v>
      </c>
      <c r="K465" s="166" t="s">
        <v>19</v>
      </c>
      <c r="L465" s="171"/>
      <c r="M465" s="172" t="s">
        <v>19</v>
      </c>
      <c r="N465" s="173" t="s">
        <v>47</v>
      </c>
      <c r="P465" s="135">
        <f>O465*H465</f>
        <v>0</v>
      </c>
      <c r="Q465" s="135">
        <v>0.1585</v>
      </c>
      <c r="R465" s="135">
        <f>Q465*H465</f>
        <v>108.697715</v>
      </c>
      <c r="S465" s="135">
        <v>0</v>
      </c>
      <c r="T465" s="136">
        <f>S465*H465</f>
        <v>0</v>
      </c>
      <c r="AR465" s="137" t="s">
        <v>186</v>
      </c>
      <c r="AT465" s="137" t="s">
        <v>362</v>
      </c>
      <c r="AU465" s="137" t="s">
        <v>86</v>
      </c>
      <c r="AY465" s="16" t="s">
        <v>126</v>
      </c>
      <c r="BE465" s="138">
        <f>IF(N465="základní",J465,0)</f>
        <v>0</v>
      </c>
      <c r="BF465" s="138">
        <f>IF(N465="snížená",J465,0)</f>
        <v>0</v>
      </c>
      <c r="BG465" s="138">
        <f>IF(N465="zákl. přenesená",J465,0)</f>
        <v>0</v>
      </c>
      <c r="BH465" s="138">
        <f>IF(N465="sníž. přenesená",J465,0)</f>
        <v>0</v>
      </c>
      <c r="BI465" s="138">
        <f>IF(N465="nulová",J465,0)</f>
        <v>0</v>
      </c>
      <c r="BJ465" s="16" t="s">
        <v>84</v>
      </c>
      <c r="BK465" s="138">
        <f>ROUND(I465*H465,2)</f>
        <v>0</v>
      </c>
      <c r="BL465" s="16" t="s">
        <v>133</v>
      </c>
      <c r="BM465" s="137" t="s">
        <v>625</v>
      </c>
    </row>
    <row r="466" spans="2:65" s="1" customFormat="1" ht="19.5">
      <c r="B466" s="31"/>
      <c r="D466" s="144" t="s">
        <v>399</v>
      </c>
      <c r="F466" s="174" t="s">
        <v>626</v>
      </c>
      <c r="I466" s="141"/>
      <c r="L466" s="31"/>
      <c r="M466" s="142"/>
      <c r="T466" s="52"/>
      <c r="AT466" s="16" t="s">
        <v>399</v>
      </c>
      <c r="AU466" s="16" t="s">
        <v>86</v>
      </c>
    </row>
    <row r="467" spans="2:65" s="13" customFormat="1">
      <c r="B467" s="150"/>
      <c r="D467" s="144" t="s">
        <v>137</v>
      </c>
      <c r="E467" s="151" t="s">
        <v>19</v>
      </c>
      <c r="F467" s="152" t="s">
        <v>627</v>
      </c>
      <c r="H467" s="153">
        <v>685.79</v>
      </c>
      <c r="I467" s="154"/>
      <c r="L467" s="150"/>
      <c r="M467" s="155"/>
      <c r="T467" s="156"/>
      <c r="AT467" s="151" t="s">
        <v>137</v>
      </c>
      <c r="AU467" s="151" t="s">
        <v>86</v>
      </c>
      <c r="AV467" s="13" t="s">
        <v>86</v>
      </c>
      <c r="AW467" s="13" t="s">
        <v>37</v>
      </c>
      <c r="AX467" s="13" t="s">
        <v>84</v>
      </c>
      <c r="AY467" s="151" t="s">
        <v>126</v>
      </c>
    </row>
    <row r="468" spans="2:65" s="11" customFormat="1" ht="22.7" customHeight="1">
      <c r="B468" s="114"/>
      <c r="D468" s="115" t="s">
        <v>75</v>
      </c>
      <c r="E468" s="124" t="s">
        <v>186</v>
      </c>
      <c r="F468" s="124" t="s">
        <v>628</v>
      </c>
      <c r="I468" s="117"/>
      <c r="J468" s="125">
        <f>BK468</f>
        <v>0</v>
      </c>
      <c r="L468" s="114"/>
      <c r="M468" s="119"/>
      <c r="P468" s="120">
        <f>SUM(P469:P507)</f>
        <v>0</v>
      </c>
      <c r="R468" s="120">
        <f>SUM(R469:R507)</f>
        <v>9.3063167999999994</v>
      </c>
      <c r="T468" s="121">
        <f>SUM(T469:T507)</f>
        <v>7.6390000000000002</v>
      </c>
      <c r="AR468" s="115" t="s">
        <v>84</v>
      </c>
      <c r="AT468" s="122" t="s">
        <v>75</v>
      </c>
      <c r="AU468" s="122" t="s">
        <v>84</v>
      </c>
      <c r="AY468" s="115" t="s">
        <v>126</v>
      </c>
      <c r="BK468" s="123">
        <f>SUM(BK469:BK507)</f>
        <v>0</v>
      </c>
    </row>
    <row r="469" spans="2:65" s="1" customFormat="1" ht="16.5" customHeight="1">
      <c r="B469" s="31"/>
      <c r="C469" s="126" t="s">
        <v>629</v>
      </c>
      <c r="D469" s="126" t="s">
        <v>128</v>
      </c>
      <c r="E469" s="127" t="s">
        <v>630</v>
      </c>
      <c r="F469" s="128" t="s">
        <v>631</v>
      </c>
      <c r="G469" s="129" t="s">
        <v>253</v>
      </c>
      <c r="H469" s="130">
        <v>8</v>
      </c>
      <c r="I469" s="131"/>
      <c r="J469" s="132">
        <f>ROUND(I469*H469,2)</f>
        <v>0</v>
      </c>
      <c r="K469" s="128" t="s">
        <v>132</v>
      </c>
      <c r="L469" s="31"/>
      <c r="M469" s="133" t="s">
        <v>19</v>
      </c>
      <c r="N469" s="134" t="s">
        <v>47</v>
      </c>
      <c r="P469" s="135">
        <f>O469*H469</f>
        <v>0</v>
      </c>
      <c r="Q469" s="135">
        <v>1.0000000000000001E-5</v>
      </c>
      <c r="R469" s="135">
        <f>Q469*H469</f>
        <v>8.0000000000000007E-5</v>
      </c>
      <c r="S469" s="135">
        <v>0</v>
      </c>
      <c r="T469" s="136">
        <f>S469*H469</f>
        <v>0</v>
      </c>
      <c r="AR469" s="137" t="s">
        <v>133</v>
      </c>
      <c r="AT469" s="137" t="s">
        <v>128</v>
      </c>
      <c r="AU469" s="137" t="s">
        <v>86</v>
      </c>
      <c r="AY469" s="16" t="s">
        <v>126</v>
      </c>
      <c r="BE469" s="138">
        <f>IF(N469="základní",J469,0)</f>
        <v>0</v>
      </c>
      <c r="BF469" s="138">
        <f>IF(N469="snížená",J469,0)</f>
        <v>0</v>
      </c>
      <c r="BG469" s="138">
        <f>IF(N469="zákl. přenesená",J469,0)</f>
        <v>0</v>
      </c>
      <c r="BH469" s="138">
        <f>IF(N469="sníž. přenesená",J469,0)</f>
        <v>0</v>
      </c>
      <c r="BI469" s="138">
        <f>IF(N469="nulová",J469,0)</f>
        <v>0</v>
      </c>
      <c r="BJ469" s="16" t="s">
        <v>84</v>
      </c>
      <c r="BK469" s="138">
        <f>ROUND(I469*H469,2)</f>
        <v>0</v>
      </c>
      <c r="BL469" s="16" t="s">
        <v>133</v>
      </c>
      <c r="BM469" s="137" t="s">
        <v>632</v>
      </c>
    </row>
    <row r="470" spans="2:65" s="1" customFormat="1">
      <c r="B470" s="31"/>
      <c r="D470" s="139" t="s">
        <v>135</v>
      </c>
      <c r="F470" s="140" t="s">
        <v>633</v>
      </c>
      <c r="I470" s="141"/>
      <c r="L470" s="31"/>
      <c r="M470" s="142"/>
      <c r="T470" s="52"/>
      <c r="AT470" s="16" t="s">
        <v>135</v>
      </c>
      <c r="AU470" s="16" t="s">
        <v>86</v>
      </c>
    </row>
    <row r="471" spans="2:65" s="12" customFormat="1">
      <c r="B471" s="143"/>
      <c r="D471" s="144" t="s">
        <v>137</v>
      </c>
      <c r="E471" s="145" t="s">
        <v>19</v>
      </c>
      <c r="F471" s="146" t="s">
        <v>320</v>
      </c>
      <c r="H471" s="145" t="s">
        <v>19</v>
      </c>
      <c r="I471" s="147"/>
      <c r="L471" s="143"/>
      <c r="M471" s="148"/>
      <c r="T471" s="149"/>
      <c r="AT471" s="145" t="s">
        <v>137</v>
      </c>
      <c r="AU471" s="145" t="s">
        <v>86</v>
      </c>
      <c r="AV471" s="12" t="s">
        <v>84</v>
      </c>
      <c r="AW471" s="12" t="s">
        <v>37</v>
      </c>
      <c r="AX471" s="12" t="s">
        <v>76</v>
      </c>
      <c r="AY471" s="145" t="s">
        <v>126</v>
      </c>
    </row>
    <row r="472" spans="2:65" s="13" customFormat="1">
      <c r="B472" s="150"/>
      <c r="D472" s="144" t="s">
        <v>137</v>
      </c>
      <c r="E472" s="151" t="s">
        <v>19</v>
      </c>
      <c r="F472" s="152" t="s">
        <v>469</v>
      </c>
      <c r="H472" s="153">
        <v>8</v>
      </c>
      <c r="I472" s="154"/>
      <c r="L472" s="150"/>
      <c r="M472" s="155"/>
      <c r="T472" s="156"/>
      <c r="AT472" s="151" t="s">
        <v>137</v>
      </c>
      <c r="AU472" s="151" t="s">
        <v>86</v>
      </c>
      <c r="AV472" s="13" t="s">
        <v>86</v>
      </c>
      <c r="AW472" s="13" t="s">
        <v>37</v>
      </c>
      <c r="AX472" s="13" t="s">
        <v>84</v>
      </c>
      <c r="AY472" s="151" t="s">
        <v>126</v>
      </c>
    </row>
    <row r="473" spans="2:65" s="1" customFormat="1" ht="16.5" customHeight="1">
      <c r="B473" s="31"/>
      <c r="C473" s="164" t="s">
        <v>634</v>
      </c>
      <c r="D473" s="164" t="s">
        <v>362</v>
      </c>
      <c r="E473" s="165" t="s">
        <v>635</v>
      </c>
      <c r="F473" s="166" t="s">
        <v>636</v>
      </c>
      <c r="G473" s="167" t="s">
        <v>253</v>
      </c>
      <c r="H473" s="168">
        <v>8.24</v>
      </c>
      <c r="I473" s="169"/>
      <c r="J473" s="170">
        <f>ROUND(I473*H473,2)</f>
        <v>0</v>
      </c>
      <c r="K473" s="166" t="s">
        <v>132</v>
      </c>
      <c r="L473" s="171"/>
      <c r="M473" s="172" t="s">
        <v>19</v>
      </c>
      <c r="N473" s="173" t="s">
        <v>47</v>
      </c>
      <c r="P473" s="135">
        <f>O473*H473</f>
        <v>0</v>
      </c>
      <c r="Q473" s="135">
        <v>3.82E-3</v>
      </c>
      <c r="R473" s="135">
        <f>Q473*H473</f>
        <v>3.1476799999999999E-2</v>
      </c>
      <c r="S473" s="135">
        <v>0</v>
      </c>
      <c r="T473" s="136">
        <f>S473*H473</f>
        <v>0</v>
      </c>
      <c r="AR473" s="137" t="s">
        <v>186</v>
      </c>
      <c r="AT473" s="137" t="s">
        <v>362</v>
      </c>
      <c r="AU473" s="137" t="s">
        <v>86</v>
      </c>
      <c r="AY473" s="16" t="s">
        <v>126</v>
      </c>
      <c r="BE473" s="138">
        <f>IF(N473="základní",J473,0)</f>
        <v>0</v>
      </c>
      <c r="BF473" s="138">
        <f>IF(N473="snížená",J473,0)</f>
        <v>0</v>
      </c>
      <c r="BG473" s="138">
        <f>IF(N473="zákl. přenesená",J473,0)</f>
        <v>0</v>
      </c>
      <c r="BH473" s="138">
        <f>IF(N473="sníž. přenesená",J473,0)</f>
        <v>0</v>
      </c>
      <c r="BI473" s="138">
        <f>IF(N473="nulová",J473,0)</f>
        <v>0</v>
      </c>
      <c r="BJ473" s="16" t="s">
        <v>84</v>
      </c>
      <c r="BK473" s="138">
        <f>ROUND(I473*H473,2)</f>
        <v>0</v>
      </c>
      <c r="BL473" s="16" t="s">
        <v>133</v>
      </c>
      <c r="BM473" s="137" t="s">
        <v>637</v>
      </c>
    </row>
    <row r="474" spans="2:65" s="13" customFormat="1">
      <c r="B474" s="150"/>
      <c r="D474" s="144" t="s">
        <v>137</v>
      </c>
      <c r="E474" s="151" t="s">
        <v>19</v>
      </c>
      <c r="F474" s="152" t="s">
        <v>616</v>
      </c>
      <c r="H474" s="153">
        <v>8.24</v>
      </c>
      <c r="I474" s="154"/>
      <c r="L474" s="150"/>
      <c r="M474" s="155"/>
      <c r="T474" s="156"/>
      <c r="AT474" s="151" t="s">
        <v>137</v>
      </c>
      <c r="AU474" s="151" t="s">
        <v>86</v>
      </c>
      <c r="AV474" s="13" t="s">
        <v>86</v>
      </c>
      <c r="AW474" s="13" t="s">
        <v>37</v>
      </c>
      <c r="AX474" s="13" t="s">
        <v>84</v>
      </c>
      <c r="AY474" s="151" t="s">
        <v>126</v>
      </c>
    </row>
    <row r="475" spans="2:65" s="1" customFormat="1" ht="21.75" customHeight="1">
      <c r="B475" s="31"/>
      <c r="C475" s="126" t="s">
        <v>638</v>
      </c>
      <c r="D475" s="126" t="s">
        <v>128</v>
      </c>
      <c r="E475" s="127" t="s">
        <v>639</v>
      </c>
      <c r="F475" s="128" t="s">
        <v>640</v>
      </c>
      <c r="G475" s="129" t="s">
        <v>253</v>
      </c>
      <c r="H475" s="130">
        <v>8</v>
      </c>
      <c r="I475" s="131"/>
      <c r="J475" s="132">
        <f>ROUND(I475*H475,2)</f>
        <v>0</v>
      </c>
      <c r="K475" s="128" t="s">
        <v>132</v>
      </c>
      <c r="L475" s="31"/>
      <c r="M475" s="133" t="s">
        <v>19</v>
      </c>
      <c r="N475" s="134" t="s">
        <v>47</v>
      </c>
      <c r="P475" s="135">
        <f>O475*H475</f>
        <v>0</v>
      </c>
      <c r="Q475" s="135">
        <v>0</v>
      </c>
      <c r="R475" s="135">
        <f>Q475*H475</f>
        <v>0</v>
      </c>
      <c r="S475" s="135">
        <v>1.4999999999999999E-2</v>
      </c>
      <c r="T475" s="136">
        <f>S475*H475</f>
        <v>0.12</v>
      </c>
      <c r="AR475" s="137" t="s">
        <v>133</v>
      </c>
      <c r="AT475" s="137" t="s">
        <v>128</v>
      </c>
      <c r="AU475" s="137" t="s">
        <v>86</v>
      </c>
      <c r="AY475" s="16" t="s">
        <v>126</v>
      </c>
      <c r="BE475" s="138">
        <f>IF(N475="základní",J475,0)</f>
        <v>0</v>
      </c>
      <c r="BF475" s="138">
        <f>IF(N475="snížená",J475,0)</f>
        <v>0</v>
      </c>
      <c r="BG475" s="138">
        <f>IF(N475="zákl. přenesená",J475,0)</f>
        <v>0</v>
      </c>
      <c r="BH475" s="138">
        <f>IF(N475="sníž. přenesená",J475,0)</f>
        <v>0</v>
      </c>
      <c r="BI475" s="138">
        <f>IF(N475="nulová",J475,0)</f>
        <v>0</v>
      </c>
      <c r="BJ475" s="16" t="s">
        <v>84</v>
      </c>
      <c r="BK475" s="138">
        <f>ROUND(I475*H475,2)</f>
        <v>0</v>
      </c>
      <c r="BL475" s="16" t="s">
        <v>133</v>
      </c>
      <c r="BM475" s="137" t="s">
        <v>641</v>
      </c>
    </row>
    <row r="476" spans="2:65" s="1" customFormat="1">
      <c r="B476" s="31"/>
      <c r="D476" s="139" t="s">
        <v>135</v>
      </c>
      <c r="F476" s="140" t="s">
        <v>642</v>
      </c>
      <c r="I476" s="141"/>
      <c r="L476" s="31"/>
      <c r="M476" s="142"/>
      <c r="T476" s="52"/>
      <c r="AT476" s="16" t="s">
        <v>135</v>
      </c>
      <c r="AU476" s="16" t="s">
        <v>86</v>
      </c>
    </row>
    <row r="477" spans="2:65" s="12" customFormat="1">
      <c r="B477" s="143"/>
      <c r="D477" s="144" t="s">
        <v>137</v>
      </c>
      <c r="E477" s="145" t="s">
        <v>19</v>
      </c>
      <c r="F477" s="146" t="s">
        <v>320</v>
      </c>
      <c r="H477" s="145" t="s">
        <v>19</v>
      </c>
      <c r="I477" s="147"/>
      <c r="L477" s="143"/>
      <c r="M477" s="148"/>
      <c r="T477" s="149"/>
      <c r="AT477" s="145" t="s">
        <v>137</v>
      </c>
      <c r="AU477" s="145" t="s">
        <v>86</v>
      </c>
      <c r="AV477" s="12" t="s">
        <v>84</v>
      </c>
      <c r="AW477" s="12" t="s">
        <v>37</v>
      </c>
      <c r="AX477" s="12" t="s">
        <v>76</v>
      </c>
      <c r="AY477" s="145" t="s">
        <v>126</v>
      </c>
    </row>
    <row r="478" spans="2:65" s="12" customFormat="1">
      <c r="B478" s="143"/>
      <c r="D478" s="144" t="s">
        <v>137</v>
      </c>
      <c r="E478" s="145" t="s">
        <v>19</v>
      </c>
      <c r="F478" s="146" t="s">
        <v>643</v>
      </c>
      <c r="H478" s="145" t="s">
        <v>19</v>
      </c>
      <c r="I478" s="147"/>
      <c r="L478" s="143"/>
      <c r="M478" s="148"/>
      <c r="T478" s="149"/>
      <c r="AT478" s="145" t="s">
        <v>137</v>
      </c>
      <c r="AU478" s="145" t="s">
        <v>86</v>
      </c>
      <c r="AV478" s="12" t="s">
        <v>84</v>
      </c>
      <c r="AW478" s="12" t="s">
        <v>37</v>
      </c>
      <c r="AX478" s="12" t="s">
        <v>76</v>
      </c>
      <c r="AY478" s="145" t="s">
        <v>126</v>
      </c>
    </row>
    <row r="479" spans="2:65" s="13" customFormat="1">
      <c r="B479" s="150"/>
      <c r="D479" s="144" t="s">
        <v>137</v>
      </c>
      <c r="E479" s="151" t="s">
        <v>19</v>
      </c>
      <c r="F479" s="152" t="s">
        <v>469</v>
      </c>
      <c r="H479" s="153">
        <v>8</v>
      </c>
      <c r="I479" s="154"/>
      <c r="L479" s="150"/>
      <c r="M479" s="155"/>
      <c r="T479" s="156"/>
      <c r="AT479" s="151" t="s">
        <v>137</v>
      </c>
      <c r="AU479" s="151" t="s">
        <v>86</v>
      </c>
      <c r="AV479" s="13" t="s">
        <v>86</v>
      </c>
      <c r="AW479" s="13" t="s">
        <v>37</v>
      </c>
      <c r="AX479" s="13" t="s">
        <v>84</v>
      </c>
      <c r="AY479" s="151" t="s">
        <v>126</v>
      </c>
    </row>
    <row r="480" spans="2:65" s="1" customFormat="1" ht="16.5" customHeight="1">
      <c r="B480" s="31"/>
      <c r="C480" s="126" t="s">
        <v>644</v>
      </c>
      <c r="D480" s="126" t="s">
        <v>128</v>
      </c>
      <c r="E480" s="127" t="s">
        <v>645</v>
      </c>
      <c r="F480" s="128" t="s">
        <v>646</v>
      </c>
      <c r="G480" s="129" t="s">
        <v>420</v>
      </c>
      <c r="H480" s="130">
        <v>4</v>
      </c>
      <c r="I480" s="131"/>
      <c r="J480" s="132">
        <f>ROUND(I480*H480,2)</f>
        <v>0</v>
      </c>
      <c r="K480" s="128" t="s">
        <v>132</v>
      </c>
      <c r="L480" s="31"/>
      <c r="M480" s="133" t="s">
        <v>19</v>
      </c>
      <c r="N480" s="134" t="s">
        <v>47</v>
      </c>
      <c r="P480" s="135">
        <f>O480*H480</f>
        <v>0</v>
      </c>
      <c r="Q480" s="135">
        <v>1.218E-2</v>
      </c>
      <c r="R480" s="135">
        <f>Q480*H480</f>
        <v>4.8719999999999999E-2</v>
      </c>
      <c r="S480" s="135">
        <v>0</v>
      </c>
      <c r="T480" s="136">
        <f>S480*H480</f>
        <v>0</v>
      </c>
      <c r="AR480" s="137" t="s">
        <v>133</v>
      </c>
      <c r="AT480" s="137" t="s">
        <v>128</v>
      </c>
      <c r="AU480" s="137" t="s">
        <v>86</v>
      </c>
      <c r="AY480" s="16" t="s">
        <v>126</v>
      </c>
      <c r="BE480" s="138">
        <f>IF(N480="základní",J480,0)</f>
        <v>0</v>
      </c>
      <c r="BF480" s="138">
        <f>IF(N480="snížená",J480,0)</f>
        <v>0</v>
      </c>
      <c r="BG480" s="138">
        <f>IF(N480="zákl. přenesená",J480,0)</f>
        <v>0</v>
      </c>
      <c r="BH480" s="138">
        <f>IF(N480="sníž. přenesená",J480,0)</f>
        <v>0</v>
      </c>
      <c r="BI480" s="138">
        <f>IF(N480="nulová",J480,0)</f>
        <v>0</v>
      </c>
      <c r="BJ480" s="16" t="s">
        <v>84</v>
      </c>
      <c r="BK480" s="138">
        <f>ROUND(I480*H480,2)</f>
        <v>0</v>
      </c>
      <c r="BL480" s="16" t="s">
        <v>133</v>
      </c>
      <c r="BM480" s="137" t="s">
        <v>647</v>
      </c>
    </row>
    <row r="481" spans="2:65" s="1" customFormat="1">
      <c r="B481" s="31"/>
      <c r="D481" s="139" t="s">
        <v>135</v>
      </c>
      <c r="F481" s="140" t="s">
        <v>648</v>
      </c>
      <c r="I481" s="141"/>
      <c r="L481" s="31"/>
      <c r="M481" s="142"/>
      <c r="T481" s="52"/>
      <c r="AT481" s="16" t="s">
        <v>135</v>
      </c>
      <c r="AU481" s="16" t="s">
        <v>86</v>
      </c>
    </row>
    <row r="482" spans="2:65" s="1" customFormat="1" ht="16.5" customHeight="1">
      <c r="B482" s="31"/>
      <c r="C482" s="164" t="s">
        <v>649</v>
      </c>
      <c r="D482" s="164" t="s">
        <v>362</v>
      </c>
      <c r="E482" s="165" t="s">
        <v>650</v>
      </c>
      <c r="F482" s="166" t="s">
        <v>651</v>
      </c>
      <c r="G482" s="167" t="s">
        <v>420</v>
      </c>
      <c r="H482" s="168">
        <v>4</v>
      </c>
      <c r="I482" s="169"/>
      <c r="J482" s="170">
        <f>ROUND(I482*H482,2)</f>
        <v>0</v>
      </c>
      <c r="K482" s="166" t="s">
        <v>132</v>
      </c>
      <c r="L482" s="171"/>
      <c r="M482" s="172" t="s">
        <v>19</v>
      </c>
      <c r="N482" s="173" t="s">
        <v>47</v>
      </c>
      <c r="P482" s="135">
        <f>O482*H482</f>
        <v>0</v>
      </c>
      <c r="Q482" s="135">
        <v>0.505</v>
      </c>
      <c r="R482" s="135">
        <f>Q482*H482</f>
        <v>2.02</v>
      </c>
      <c r="S482" s="135">
        <v>0</v>
      </c>
      <c r="T482" s="136">
        <f>S482*H482</f>
        <v>0</v>
      </c>
      <c r="AR482" s="137" t="s">
        <v>186</v>
      </c>
      <c r="AT482" s="137" t="s">
        <v>362</v>
      </c>
      <c r="AU482" s="137" t="s">
        <v>86</v>
      </c>
      <c r="AY482" s="16" t="s">
        <v>126</v>
      </c>
      <c r="BE482" s="138">
        <f>IF(N482="základní",J482,0)</f>
        <v>0</v>
      </c>
      <c r="BF482" s="138">
        <f>IF(N482="snížená",J482,0)</f>
        <v>0</v>
      </c>
      <c r="BG482" s="138">
        <f>IF(N482="zákl. přenesená",J482,0)</f>
        <v>0</v>
      </c>
      <c r="BH482" s="138">
        <f>IF(N482="sníž. přenesená",J482,0)</f>
        <v>0</v>
      </c>
      <c r="BI482" s="138">
        <f>IF(N482="nulová",J482,0)</f>
        <v>0</v>
      </c>
      <c r="BJ482" s="16" t="s">
        <v>84</v>
      </c>
      <c r="BK482" s="138">
        <f>ROUND(I482*H482,2)</f>
        <v>0</v>
      </c>
      <c r="BL482" s="16" t="s">
        <v>133</v>
      </c>
      <c r="BM482" s="137" t="s">
        <v>652</v>
      </c>
    </row>
    <row r="483" spans="2:65" s="1" customFormat="1" ht="16.5" customHeight="1">
      <c r="B483" s="31"/>
      <c r="C483" s="126" t="s">
        <v>653</v>
      </c>
      <c r="D483" s="126" t="s">
        <v>128</v>
      </c>
      <c r="E483" s="127" t="s">
        <v>654</v>
      </c>
      <c r="F483" s="128" t="s">
        <v>655</v>
      </c>
      <c r="G483" s="129" t="s">
        <v>420</v>
      </c>
      <c r="H483" s="130">
        <v>3</v>
      </c>
      <c r="I483" s="131"/>
      <c r="J483" s="132">
        <f>ROUND(I483*H483,2)</f>
        <v>0</v>
      </c>
      <c r="K483" s="128" t="s">
        <v>19</v>
      </c>
      <c r="L483" s="31"/>
      <c r="M483" s="133" t="s">
        <v>19</v>
      </c>
      <c r="N483" s="134" t="s">
        <v>47</v>
      </c>
      <c r="P483" s="135">
        <f>O483*H483</f>
        <v>0</v>
      </c>
      <c r="Q483" s="135">
        <v>0</v>
      </c>
      <c r="R483" s="135">
        <f>Q483*H483</f>
        <v>0</v>
      </c>
      <c r="S483" s="135">
        <v>0.65300000000000002</v>
      </c>
      <c r="T483" s="136">
        <f>S483*H483</f>
        <v>1.9590000000000001</v>
      </c>
      <c r="AR483" s="137" t="s">
        <v>133</v>
      </c>
      <c r="AT483" s="137" t="s">
        <v>128</v>
      </c>
      <c r="AU483" s="137" t="s">
        <v>86</v>
      </c>
      <c r="AY483" s="16" t="s">
        <v>126</v>
      </c>
      <c r="BE483" s="138">
        <f>IF(N483="základní",J483,0)</f>
        <v>0</v>
      </c>
      <c r="BF483" s="138">
        <f>IF(N483="snížená",J483,0)</f>
        <v>0</v>
      </c>
      <c r="BG483" s="138">
        <f>IF(N483="zákl. přenesená",J483,0)</f>
        <v>0</v>
      </c>
      <c r="BH483" s="138">
        <f>IF(N483="sníž. přenesená",J483,0)</f>
        <v>0</v>
      </c>
      <c r="BI483" s="138">
        <f>IF(N483="nulová",J483,0)</f>
        <v>0</v>
      </c>
      <c r="BJ483" s="16" t="s">
        <v>84</v>
      </c>
      <c r="BK483" s="138">
        <f>ROUND(I483*H483,2)</f>
        <v>0</v>
      </c>
      <c r="BL483" s="16" t="s">
        <v>133</v>
      </c>
      <c r="BM483" s="137" t="s">
        <v>656</v>
      </c>
    </row>
    <row r="484" spans="2:65" s="1" customFormat="1" ht="16.5" customHeight="1">
      <c r="B484" s="31"/>
      <c r="C484" s="126" t="s">
        <v>657</v>
      </c>
      <c r="D484" s="126" t="s">
        <v>128</v>
      </c>
      <c r="E484" s="127" t="s">
        <v>658</v>
      </c>
      <c r="F484" s="128" t="s">
        <v>659</v>
      </c>
      <c r="G484" s="129" t="s">
        <v>420</v>
      </c>
      <c r="H484" s="130">
        <v>2</v>
      </c>
      <c r="I484" s="131"/>
      <c r="J484" s="132">
        <f>ROUND(I484*H484,2)</f>
        <v>0</v>
      </c>
      <c r="K484" s="128" t="s">
        <v>132</v>
      </c>
      <c r="L484" s="31"/>
      <c r="M484" s="133" t="s">
        <v>19</v>
      </c>
      <c r="N484" s="134" t="s">
        <v>47</v>
      </c>
      <c r="P484" s="135">
        <f>O484*H484</f>
        <v>0</v>
      </c>
      <c r="Q484" s="135">
        <v>0.12422</v>
      </c>
      <c r="R484" s="135">
        <f>Q484*H484</f>
        <v>0.24843999999999999</v>
      </c>
      <c r="S484" s="135">
        <v>0</v>
      </c>
      <c r="T484" s="136">
        <f>S484*H484</f>
        <v>0</v>
      </c>
      <c r="AR484" s="137" t="s">
        <v>133</v>
      </c>
      <c r="AT484" s="137" t="s">
        <v>128</v>
      </c>
      <c r="AU484" s="137" t="s">
        <v>86</v>
      </c>
      <c r="AY484" s="16" t="s">
        <v>126</v>
      </c>
      <c r="BE484" s="138">
        <f>IF(N484="základní",J484,0)</f>
        <v>0</v>
      </c>
      <c r="BF484" s="138">
        <f>IF(N484="snížená",J484,0)</f>
        <v>0</v>
      </c>
      <c r="BG484" s="138">
        <f>IF(N484="zákl. přenesená",J484,0)</f>
        <v>0</v>
      </c>
      <c r="BH484" s="138">
        <f>IF(N484="sníž. přenesená",J484,0)</f>
        <v>0</v>
      </c>
      <c r="BI484" s="138">
        <f>IF(N484="nulová",J484,0)</f>
        <v>0</v>
      </c>
      <c r="BJ484" s="16" t="s">
        <v>84</v>
      </c>
      <c r="BK484" s="138">
        <f>ROUND(I484*H484,2)</f>
        <v>0</v>
      </c>
      <c r="BL484" s="16" t="s">
        <v>133</v>
      </c>
      <c r="BM484" s="137" t="s">
        <v>660</v>
      </c>
    </row>
    <row r="485" spans="2:65" s="1" customFormat="1">
      <c r="B485" s="31"/>
      <c r="D485" s="139" t="s">
        <v>135</v>
      </c>
      <c r="F485" s="140" t="s">
        <v>661</v>
      </c>
      <c r="I485" s="141"/>
      <c r="L485" s="31"/>
      <c r="M485" s="142"/>
      <c r="T485" s="52"/>
      <c r="AT485" s="16" t="s">
        <v>135</v>
      </c>
      <c r="AU485" s="16" t="s">
        <v>86</v>
      </c>
    </row>
    <row r="486" spans="2:65" s="1" customFormat="1" ht="16.5" customHeight="1">
      <c r="B486" s="31"/>
      <c r="C486" s="164" t="s">
        <v>662</v>
      </c>
      <c r="D486" s="164" t="s">
        <v>362</v>
      </c>
      <c r="E486" s="165" t="s">
        <v>663</v>
      </c>
      <c r="F486" s="166" t="s">
        <v>664</v>
      </c>
      <c r="G486" s="167" t="s">
        <v>420</v>
      </c>
      <c r="H486" s="168">
        <v>2</v>
      </c>
      <c r="I486" s="169"/>
      <c r="J486" s="170">
        <f>ROUND(I486*H486,2)</f>
        <v>0</v>
      </c>
      <c r="K486" s="166" t="s">
        <v>132</v>
      </c>
      <c r="L486" s="171"/>
      <c r="M486" s="172" t="s">
        <v>19</v>
      </c>
      <c r="N486" s="173" t="s">
        <v>47</v>
      </c>
      <c r="P486" s="135">
        <f>O486*H486</f>
        <v>0</v>
      </c>
      <c r="Q486" s="135">
        <v>7.1999999999999995E-2</v>
      </c>
      <c r="R486" s="135">
        <f>Q486*H486</f>
        <v>0.14399999999999999</v>
      </c>
      <c r="S486" s="135">
        <v>0</v>
      </c>
      <c r="T486" s="136">
        <f>S486*H486</f>
        <v>0</v>
      </c>
      <c r="AR486" s="137" t="s">
        <v>186</v>
      </c>
      <c r="AT486" s="137" t="s">
        <v>362</v>
      </c>
      <c r="AU486" s="137" t="s">
        <v>86</v>
      </c>
      <c r="AY486" s="16" t="s">
        <v>126</v>
      </c>
      <c r="BE486" s="138">
        <f>IF(N486="základní",J486,0)</f>
        <v>0</v>
      </c>
      <c r="BF486" s="138">
        <f>IF(N486="snížená",J486,0)</f>
        <v>0</v>
      </c>
      <c r="BG486" s="138">
        <f>IF(N486="zákl. přenesená",J486,0)</f>
        <v>0</v>
      </c>
      <c r="BH486" s="138">
        <f>IF(N486="sníž. přenesená",J486,0)</f>
        <v>0</v>
      </c>
      <c r="BI486" s="138">
        <f>IF(N486="nulová",J486,0)</f>
        <v>0</v>
      </c>
      <c r="BJ486" s="16" t="s">
        <v>84</v>
      </c>
      <c r="BK486" s="138">
        <f>ROUND(I486*H486,2)</f>
        <v>0</v>
      </c>
      <c r="BL486" s="16" t="s">
        <v>133</v>
      </c>
      <c r="BM486" s="137" t="s">
        <v>665</v>
      </c>
    </row>
    <row r="487" spans="2:65" s="1" customFormat="1" ht="16.5" customHeight="1">
      <c r="B487" s="31"/>
      <c r="C487" s="126" t="s">
        <v>666</v>
      </c>
      <c r="D487" s="126" t="s">
        <v>128</v>
      </c>
      <c r="E487" s="127" t="s">
        <v>667</v>
      </c>
      <c r="F487" s="128" t="s">
        <v>668</v>
      </c>
      <c r="G487" s="129" t="s">
        <v>420</v>
      </c>
      <c r="H487" s="130">
        <v>2</v>
      </c>
      <c r="I487" s="131"/>
      <c r="J487" s="132">
        <f>ROUND(I487*H487,2)</f>
        <v>0</v>
      </c>
      <c r="K487" s="128" t="s">
        <v>132</v>
      </c>
      <c r="L487" s="31"/>
      <c r="M487" s="133" t="s">
        <v>19</v>
      </c>
      <c r="N487" s="134" t="s">
        <v>47</v>
      </c>
      <c r="P487" s="135">
        <f>O487*H487</f>
        <v>0</v>
      </c>
      <c r="Q487" s="135">
        <v>2.972E-2</v>
      </c>
      <c r="R487" s="135">
        <f>Q487*H487</f>
        <v>5.944E-2</v>
      </c>
      <c r="S487" s="135">
        <v>0</v>
      </c>
      <c r="T487" s="136">
        <f>S487*H487</f>
        <v>0</v>
      </c>
      <c r="AR487" s="137" t="s">
        <v>133</v>
      </c>
      <c r="AT487" s="137" t="s">
        <v>128</v>
      </c>
      <c r="AU487" s="137" t="s">
        <v>86</v>
      </c>
      <c r="AY487" s="16" t="s">
        <v>126</v>
      </c>
      <c r="BE487" s="138">
        <f>IF(N487="základní",J487,0)</f>
        <v>0</v>
      </c>
      <c r="BF487" s="138">
        <f>IF(N487="snížená",J487,0)</f>
        <v>0</v>
      </c>
      <c r="BG487" s="138">
        <f>IF(N487="zákl. přenesená",J487,0)</f>
        <v>0</v>
      </c>
      <c r="BH487" s="138">
        <f>IF(N487="sníž. přenesená",J487,0)</f>
        <v>0</v>
      </c>
      <c r="BI487" s="138">
        <f>IF(N487="nulová",J487,0)</f>
        <v>0</v>
      </c>
      <c r="BJ487" s="16" t="s">
        <v>84</v>
      </c>
      <c r="BK487" s="138">
        <f>ROUND(I487*H487,2)</f>
        <v>0</v>
      </c>
      <c r="BL487" s="16" t="s">
        <v>133</v>
      </c>
      <c r="BM487" s="137" t="s">
        <v>669</v>
      </c>
    </row>
    <row r="488" spans="2:65" s="1" customFormat="1">
      <c r="B488" s="31"/>
      <c r="D488" s="139" t="s">
        <v>135</v>
      </c>
      <c r="F488" s="140" t="s">
        <v>670</v>
      </c>
      <c r="I488" s="141"/>
      <c r="L488" s="31"/>
      <c r="M488" s="142"/>
      <c r="T488" s="52"/>
      <c r="AT488" s="16" t="s">
        <v>135</v>
      </c>
      <c r="AU488" s="16" t="s">
        <v>86</v>
      </c>
    </row>
    <row r="489" spans="2:65" s="1" customFormat="1" ht="16.5" customHeight="1">
      <c r="B489" s="31"/>
      <c r="C489" s="164" t="s">
        <v>671</v>
      </c>
      <c r="D489" s="164" t="s">
        <v>362</v>
      </c>
      <c r="E489" s="165" t="s">
        <v>672</v>
      </c>
      <c r="F489" s="166" t="s">
        <v>673</v>
      </c>
      <c r="G489" s="167" t="s">
        <v>420</v>
      </c>
      <c r="H489" s="168">
        <v>1</v>
      </c>
      <c r="I489" s="169"/>
      <c r="J489" s="170">
        <f>ROUND(I489*H489,2)</f>
        <v>0</v>
      </c>
      <c r="K489" s="166" t="s">
        <v>132</v>
      </c>
      <c r="L489" s="171"/>
      <c r="M489" s="172" t="s">
        <v>19</v>
      </c>
      <c r="N489" s="173" t="s">
        <v>47</v>
      </c>
      <c r="P489" s="135">
        <f>O489*H489</f>
        <v>0</v>
      </c>
      <c r="Q489" s="135">
        <v>0.111</v>
      </c>
      <c r="R489" s="135">
        <f>Q489*H489</f>
        <v>0.111</v>
      </c>
      <c r="S489" s="135">
        <v>0</v>
      </c>
      <c r="T489" s="136">
        <f>S489*H489</f>
        <v>0</v>
      </c>
      <c r="AR489" s="137" t="s">
        <v>186</v>
      </c>
      <c r="AT489" s="137" t="s">
        <v>362</v>
      </c>
      <c r="AU489" s="137" t="s">
        <v>86</v>
      </c>
      <c r="AY489" s="16" t="s">
        <v>126</v>
      </c>
      <c r="BE489" s="138">
        <f>IF(N489="základní",J489,0)</f>
        <v>0</v>
      </c>
      <c r="BF489" s="138">
        <f>IF(N489="snížená",J489,0)</f>
        <v>0</v>
      </c>
      <c r="BG489" s="138">
        <f>IF(N489="zákl. přenesená",J489,0)</f>
        <v>0</v>
      </c>
      <c r="BH489" s="138">
        <f>IF(N489="sníž. přenesená",J489,0)</f>
        <v>0</v>
      </c>
      <c r="BI489" s="138">
        <f>IF(N489="nulová",J489,0)</f>
        <v>0</v>
      </c>
      <c r="BJ489" s="16" t="s">
        <v>84</v>
      </c>
      <c r="BK489" s="138">
        <f>ROUND(I489*H489,2)</f>
        <v>0</v>
      </c>
      <c r="BL489" s="16" t="s">
        <v>133</v>
      </c>
      <c r="BM489" s="137" t="s">
        <v>674</v>
      </c>
    </row>
    <row r="490" spans="2:65" s="1" customFormat="1" ht="16.5" customHeight="1">
      <c r="B490" s="31"/>
      <c r="C490" s="126" t="s">
        <v>675</v>
      </c>
      <c r="D490" s="126" t="s">
        <v>128</v>
      </c>
      <c r="E490" s="127" t="s">
        <v>676</v>
      </c>
      <c r="F490" s="128" t="s">
        <v>677</v>
      </c>
      <c r="G490" s="129" t="s">
        <v>420</v>
      </c>
      <c r="H490" s="130">
        <v>2</v>
      </c>
      <c r="I490" s="131"/>
      <c r="J490" s="132">
        <f>ROUND(I490*H490,2)</f>
        <v>0</v>
      </c>
      <c r="K490" s="128" t="s">
        <v>132</v>
      </c>
      <c r="L490" s="31"/>
      <c r="M490" s="133" t="s">
        <v>19</v>
      </c>
      <c r="N490" s="134" t="s">
        <v>47</v>
      </c>
      <c r="P490" s="135">
        <f>O490*H490</f>
        <v>0</v>
      </c>
      <c r="Q490" s="135">
        <v>2.972E-2</v>
      </c>
      <c r="R490" s="135">
        <f>Q490*H490</f>
        <v>5.944E-2</v>
      </c>
      <c r="S490" s="135">
        <v>0</v>
      </c>
      <c r="T490" s="136">
        <f>S490*H490</f>
        <v>0</v>
      </c>
      <c r="AR490" s="137" t="s">
        <v>133</v>
      </c>
      <c r="AT490" s="137" t="s">
        <v>128</v>
      </c>
      <c r="AU490" s="137" t="s">
        <v>86</v>
      </c>
      <c r="AY490" s="16" t="s">
        <v>126</v>
      </c>
      <c r="BE490" s="138">
        <f>IF(N490="základní",J490,0)</f>
        <v>0</v>
      </c>
      <c r="BF490" s="138">
        <f>IF(N490="snížená",J490,0)</f>
        <v>0</v>
      </c>
      <c r="BG490" s="138">
        <f>IF(N490="zákl. přenesená",J490,0)</f>
        <v>0</v>
      </c>
      <c r="BH490" s="138">
        <f>IF(N490="sníž. přenesená",J490,0)</f>
        <v>0</v>
      </c>
      <c r="BI490" s="138">
        <f>IF(N490="nulová",J490,0)</f>
        <v>0</v>
      </c>
      <c r="BJ490" s="16" t="s">
        <v>84</v>
      </c>
      <c r="BK490" s="138">
        <f>ROUND(I490*H490,2)</f>
        <v>0</v>
      </c>
      <c r="BL490" s="16" t="s">
        <v>133</v>
      </c>
      <c r="BM490" s="137" t="s">
        <v>678</v>
      </c>
    </row>
    <row r="491" spans="2:65" s="1" customFormat="1">
      <c r="B491" s="31"/>
      <c r="D491" s="139" t="s">
        <v>135</v>
      </c>
      <c r="F491" s="140" t="s">
        <v>679</v>
      </c>
      <c r="I491" s="141"/>
      <c r="L491" s="31"/>
      <c r="M491" s="142"/>
      <c r="T491" s="52"/>
      <c r="AT491" s="16" t="s">
        <v>135</v>
      </c>
      <c r="AU491" s="16" t="s">
        <v>86</v>
      </c>
    </row>
    <row r="492" spans="2:65" s="1" customFormat="1" ht="21.75" customHeight="1">
      <c r="B492" s="31"/>
      <c r="C492" s="164" t="s">
        <v>680</v>
      </c>
      <c r="D492" s="164" t="s">
        <v>362</v>
      </c>
      <c r="E492" s="165" t="s">
        <v>681</v>
      </c>
      <c r="F492" s="166" t="s">
        <v>682</v>
      </c>
      <c r="G492" s="167" t="s">
        <v>420</v>
      </c>
      <c r="H492" s="168">
        <v>2</v>
      </c>
      <c r="I492" s="169"/>
      <c r="J492" s="170">
        <f>ROUND(I492*H492,2)</f>
        <v>0</v>
      </c>
      <c r="K492" s="166" t="s">
        <v>132</v>
      </c>
      <c r="L492" s="171"/>
      <c r="M492" s="172" t="s">
        <v>19</v>
      </c>
      <c r="N492" s="173" t="s">
        <v>47</v>
      </c>
      <c r="P492" s="135">
        <f>O492*H492</f>
        <v>0</v>
      </c>
      <c r="Q492" s="135">
        <v>0.19500000000000001</v>
      </c>
      <c r="R492" s="135">
        <f>Q492*H492</f>
        <v>0.39</v>
      </c>
      <c r="S492" s="135">
        <v>0</v>
      </c>
      <c r="T492" s="136">
        <f>S492*H492</f>
        <v>0</v>
      </c>
      <c r="AR492" s="137" t="s">
        <v>186</v>
      </c>
      <c r="AT492" s="137" t="s">
        <v>362</v>
      </c>
      <c r="AU492" s="137" t="s">
        <v>86</v>
      </c>
      <c r="AY492" s="16" t="s">
        <v>126</v>
      </c>
      <c r="BE492" s="138">
        <f>IF(N492="základní",J492,0)</f>
        <v>0</v>
      </c>
      <c r="BF492" s="138">
        <f>IF(N492="snížená",J492,0)</f>
        <v>0</v>
      </c>
      <c r="BG492" s="138">
        <f>IF(N492="zákl. přenesená",J492,0)</f>
        <v>0</v>
      </c>
      <c r="BH492" s="138">
        <f>IF(N492="sníž. přenesená",J492,0)</f>
        <v>0</v>
      </c>
      <c r="BI492" s="138">
        <f>IF(N492="nulová",J492,0)</f>
        <v>0</v>
      </c>
      <c r="BJ492" s="16" t="s">
        <v>84</v>
      </c>
      <c r="BK492" s="138">
        <f>ROUND(I492*H492,2)</f>
        <v>0</v>
      </c>
      <c r="BL492" s="16" t="s">
        <v>133</v>
      </c>
      <c r="BM492" s="137" t="s">
        <v>683</v>
      </c>
    </row>
    <row r="493" spans="2:65" s="1" customFormat="1" ht="16.5" customHeight="1">
      <c r="B493" s="31"/>
      <c r="C493" s="126" t="s">
        <v>684</v>
      </c>
      <c r="D493" s="126" t="s">
        <v>128</v>
      </c>
      <c r="E493" s="127" t="s">
        <v>685</v>
      </c>
      <c r="F493" s="128" t="s">
        <v>686</v>
      </c>
      <c r="G493" s="129" t="s">
        <v>420</v>
      </c>
      <c r="H493" s="130">
        <v>4</v>
      </c>
      <c r="I493" s="131"/>
      <c r="J493" s="132">
        <f>ROUND(I493*H493,2)</f>
        <v>0</v>
      </c>
      <c r="K493" s="128" t="s">
        <v>132</v>
      </c>
      <c r="L493" s="31"/>
      <c r="M493" s="133" t="s">
        <v>19</v>
      </c>
      <c r="N493" s="134" t="s">
        <v>47</v>
      </c>
      <c r="P493" s="135">
        <f>O493*H493</f>
        <v>0</v>
      </c>
      <c r="Q493" s="135">
        <v>0</v>
      </c>
      <c r="R493" s="135">
        <f>Q493*H493</f>
        <v>0</v>
      </c>
      <c r="S493" s="135">
        <v>0.15</v>
      </c>
      <c r="T493" s="136">
        <f>S493*H493</f>
        <v>0.6</v>
      </c>
      <c r="AR493" s="137" t="s">
        <v>133</v>
      </c>
      <c r="AT493" s="137" t="s">
        <v>128</v>
      </c>
      <c r="AU493" s="137" t="s">
        <v>86</v>
      </c>
      <c r="AY493" s="16" t="s">
        <v>126</v>
      </c>
      <c r="BE493" s="138">
        <f>IF(N493="základní",J493,0)</f>
        <v>0</v>
      </c>
      <c r="BF493" s="138">
        <f>IF(N493="snížená",J493,0)</f>
        <v>0</v>
      </c>
      <c r="BG493" s="138">
        <f>IF(N493="zákl. přenesená",J493,0)</f>
        <v>0</v>
      </c>
      <c r="BH493" s="138">
        <f>IF(N493="sníž. přenesená",J493,0)</f>
        <v>0</v>
      </c>
      <c r="BI493" s="138">
        <f>IF(N493="nulová",J493,0)</f>
        <v>0</v>
      </c>
      <c r="BJ493" s="16" t="s">
        <v>84</v>
      </c>
      <c r="BK493" s="138">
        <f>ROUND(I493*H493,2)</f>
        <v>0</v>
      </c>
      <c r="BL493" s="16" t="s">
        <v>133</v>
      </c>
      <c r="BM493" s="137" t="s">
        <v>687</v>
      </c>
    </row>
    <row r="494" spans="2:65" s="1" customFormat="1">
      <c r="B494" s="31"/>
      <c r="D494" s="139" t="s">
        <v>135</v>
      </c>
      <c r="F494" s="140" t="s">
        <v>688</v>
      </c>
      <c r="I494" s="141"/>
      <c r="L494" s="31"/>
      <c r="M494" s="142"/>
      <c r="T494" s="52"/>
      <c r="AT494" s="16" t="s">
        <v>135</v>
      </c>
      <c r="AU494" s="16" t="s">
        <v>86</v>
      </c>
    </row>
    <row r="495" spans="2:65" s="12" customFormat="1">
      <c r="B495" s="143"/>
      <c r="D495" s="144" t="s">
        <v>137</v>
      </c>
      <c r="E495" s="145" t="s">
        <v>19</v>
      </c>
      <c r="F495" s="146" t="s">
        <v>689</v>
      </c>
      <c r="H495" s="145" t="s">
        <v>19</v>
      </c>
      <c r="I495" s="147"/>
      <c r="L495" s="143"/>
      <c r="M495" s="148"/>
      <c r="T495" s="149"/>
      <c r="AT495" s="145" t="s">
        <v>137</v>
      </c>
      <c r="AU495" s="145" t="s">
        <v>86</v>
      </c>
      <c r="AV495" s="12" t="s">
        <v>84</v>
      </c>
      <c r="AW495" s="12" t="s">
        <v>37</v>
      </c>
      <c r="AX495" s="12" t="s">
        <v>76</v>
      </c>
      <c r="AY495" s="145" t="s">
        <v>126</v>
      </c>
    </row>
    <row r="496" spans="2:65" s="13" customFormat="1">
      <c r="B496" s="150"/>
      <c r="D496" s="144" t="s">
        <v>137</v>
      </c>
      <c r="E496" s="151" t="s">
        <v>19</v>
      </c>
      <c r="F496" s="152" t="s">
        <v>133</v>
      </c>
      <c r="H496" s="153">
        <v>4</v>
      </c>
      <c r="I496" s="154"/>
      <c r="L496" s="150"/>
      <c r="M496" s="155"/>
      <c r="T496" s="156"/>
      <c r="AT496" s="151" t="s">
        <v>137</v>
      </c>
      <c r="AU496" s="151" t="s">
        <v>86</v>
      </c>
      <c r="AV496" s="13" t="s">
        <v>86</v>
      </c>
      <c r="AW496" s="13" t="s">
        <v>37</v>
      </c>
      <c r="AX496" s="13" t="s">
        <v>84</v>
      </c>
      <c r="AY496" s="151" t="s">
        <v>126</v>
      </c>
    </row>
    <row r="497" spans="2:65" s="1" customFormat="1" ht="24.2" customHeight="1">
      <c r="B497" s="31"/>
      <c r="C497" s="126" t="s">
        <v>690</v>
      </c>
      <c r="D497" s="126" t="s">
        <v>128</v>
      </c>
      <c r="E497" s="127" t="s">
        <v>691</v>
      </c>
      <c r="F497" s="128" t="s">
        <v>692</v>
      </c>
      <c r="G497" s="129" t="s">
        <v>420</v>
      </c>
      <c r="H497" s="130">
        <v>4</v>
      </c>
      <c r="I497" s="131"/>
      <c r="J497" s="132">
        <f>ROUND(I497*H497,2)</f>
        <v>0</v>
      </c>
      <c r="K497" s="128" t="s">
        <v>132</v>
      </c>
      <c r="L497" s="31"/>
      <c r="M497" s="133" t="s">
        <v>19</v>
      </c>
      <c r="N497" s="134" t="s">
        <v>47</v>
      </c>
      <c r="P497" s="135">
        <f>O497*H497</f>
        <v>0</v>
      </c>
      <c r="Q497" s="135">
        <v>0.09</v>
      </c>
      <c r="R497" s="135">
        <f>Q497*H497</f>
        <v>0.36</v>
      </c>
      <c r="S497" s="135">
        <v>0</v>
      </c>
      <c r="T497" s="136">
        <f>S497*H497</f>
        <v>0</v>
      </c>
      <c r="AR497" s="137" t="s">
        <v>133</v>
      </c>
      <c r="AT497" s="137" t="s">
        <v>128</v>
      </c>
      <c r="AU497" s="137" t="s">
        <v>86</v>
      </c>
      <c r="AY497" s="16" t="s">
        <v>126</v>
      </c>
      <c r="BE497" s="138">
        <f>IF(N497="základní",J497,0)</f>
        <v>0</v>
      </c>
      <c r="BF497" s="138">
        <f>IF(N497="snížená",J497,0)</f>
        <v>0</v>
      </c>
      <c r="BG497" s="138">
        <f>IF(N497="zákl. přenesená",J497,0)</f>
        <v>0</v>
      </c>
      <c r="BH497" s="138">
        <f>IF(N497="sníž. přenesená",J497,0)</f>
        <v>0</v>
      </c>
      <c r="BI497" s="138">
        <f>IF(N497="nulová",J497,0)</f>
        <v>0</v>
      </c>
      <c r="BJ497" s="16" t="s">
        <v>84</v>
      </c>
      <c r="BK497" s="138">
        <f>ROUND(I497*H497,2)</f>
        <v>0</v>
      </c>
      <c r="BL497" s="16" t="s">
        <v>133</v>
      </c>
      <c r="BM497" s="137" t="s">
        <v>693</v>
      </c>
    </row>
    <row r="498" spans="2:65" s="1" customFormat="1">
      <c r="B498" s="31"/>
      <c r="D498" s="139" t="s">
        <v>135</v>
      </c>
      <c r="F498" s="140" t="s">
        <v>694</v>
      </c>
      <c r="I498" s="141"/>
      <c r="L498" s="31"/>
      <c r="M498" s="142"/>
      <c r="T498" s="52"/>
      <c r="AT498" s="16" t="s">
        <v>135</v>
      </c>
      <c r="AU498" s="16" t="s">
        <v>86</v>
      </c>
    </row>
    <row r="499" spans="2:65" s="12" customFormat="1">
      <c r="B499" s="143"/>
      <c r="D499" s="144" t="s">
        <v>137</v>
      </c>
      <c r="E499" s="145" t="s">
        <v>19</v>
      </c>
      <c r="F499" s="146" t="s">
        <v>695</v>
      </c>
      <c r="H499" s="145" t="s">
        <v>19</v>
      </c>
      <c r="I499" s="147"/>
      <c r="L499" s="143"/>
      <c r="M499" s="148"/>
      <c r="T499" s="149"/>
      <c r="AT499" s="145" t="s">
        <v>137</v>
      </c>
      <c r="AU499" s="145" t="s">
        <v>86</v>
      </c>
      <c r="AV499" s="12" t="s">
        <v>84</v>
      </c>
      <c r="AW499" s="12" t="s">
        <v>37</v>
      </c>
      <c r="AX499" s="12" t="s">
        <v>76</v>
      </c>
      <c r="AY499" s="145" t="s">
        <v>126</v>
      </c>
    </row>
    <row r="500" spans="2:65" s="13" customFormat="1">
      <c r="B500" s="150"/>
      <c r="D500" s="144" t="s">
        <v>137</v>
      </c>
      <c r="E500" s="151" t="s">
        <v>19</v>
      </c>
      <c r="F500" s="152" t="s">
        <v>133</v>
      </c>
      <c r="H500" s="153">
        <v>4</v>
      </c>
      <c r="I500" s="154"/>
      <c r="L500" s="150"/>
      <c r="M500" s="155"/>
      <c r="T500" s="156"/>
      <c r="AT500" s="151" t="s">
        <v>137</v>
      </c>
      <c r="AU500" s="151" t="s">
        <v>86</v>
      </c>
      <c r="AV500" s="13" t="s">
        <v>86</v>
      </c>
      <c r="AW500" s="13" t="s">
        <v>37</v>
      </c>
      <c r="AX500" s="13" t="s">
        <v>84</v>
      </c>
      <c r="AY500" s="151" t="s">
        <v>126</v>
      </c>
    </row>
    <row r="501" spans="2:65" s="1" customFormat="1" ht="16.5" customHeight="1">
      <c r="B501" s="31"/>
      <c r="C501" s="164" t="s">
        <v>696</v>
      </c>
      <c r="D501" s="164" t="s">
        <v>362</v>
      </c>
      <c r="E501" s="165" t="s">
        <v>697</v>
      </c>
      <c r="F501" s="166" t="s">
        <v>698</v>
      </c>
      <c r="G501" s="167" t="s">
        <v>420</v>
      </c>
      <c r="H501" s="168">
        <v>4</v>
      </c>
      <c r="I501" s="169"/>
      <c r="J501" s="170">
        <f>ROUND(I501*H501,2)</f>
        <v>0</v>
      </c>
      <c r="K501" s="166" t="s">
        <v>132</v>
      </c>
      <c r="L501" s="171"/>
      <c r="M501" s="172" t="s">
        <v>19</v>
      </c>
      <c r="N501" s="173" t="s">
        <v>47</v>
      </c>
      <c r="P501" s="135">
        <f>O501*H501</f>
        <v>0</v>
      </c>
      <c r="Q501" s="135">
        <v>5.6300000000000003E-2</v>
      </c>
      <c r="R501" s="135">
        <f>Q501*H501</f>
        <v>0.22520000000000001</v>
      </c>
      <c r="S501" s="135">
        <v>0</v>
      </c>
      <c r="T501" s="136">
        <f>S501*H501</f>
        <v>0</v>
      </c>
      <c r="AR501" s="137" t="s">
        <v>186</v>
      </c>
      <c r="AT501" s="137" t="s">
        <v>362</v>
      </c>
      <c r="AU501" s="137" t="s">
        <v>86</v>
      </c>
      <c r="AY501" s="16" t="s">
        <v>126</v>
      </c>
      <c r="BE501" s="138">
        <f>IF(N501="základní",J501,0)</f>
        <v>0</v>
      </c>
      <c r="BF501" s="138">
        <f>IF(N501="snížená",J501,0)</f>
        <v>0</v>
      </c>
      <c r="BG501" s="138">
        <f>IF(N501="zákl. přenesená",J501,0)</f>
        <v>0</v>
      </c>
      <c r="BH501" s="138">
        <f>IF(N501="sníž. přenesená",J501,0)</f>
        <v>0</v>
      </c>
      <c r="BI501" s="138">
        <f>IF(N501="nulová",J501,0)</f>
        <v>0</v>
      </c>
      <c r="BJ501" s="16" t="s">
        <v>84</v>
      </c>
      <c r="BK501" s="138">
        <f>ROUND(I501*H501,2)</f>
        <v>0</v>
      </c>
      <c r="BL501" s="16" t="s">
        <v>133</v>
      </c>
      <c r="BM501" s="137" t="s">
        <v>699</v>
      </c>
    </row>
    <row r="502" spans="2:65" s="1" customFormat="1" ht="16.5" customHeight="1">
      <c r="B502" s="31"/>
      <c r="C502" s="126" t="s">
        <v>700</v>
      </c>
      <c r="D502" s="126" t="s">
        <v>128</v>
      </c>
      <c r="E502" s="127" t="s">
        <v>701</v>
      </c>
      <c r="F502" s="128" t="s">
        <v>702</v>
      </c>
      <c r="G502" s="129" t="s">
        <v>420</v>
      </c>
      <c r="H502" s="130">
        <v>8</v>
      </c>
      <c r="I502" s="131"/>
      <c r="J502" s="132">
        <f>ROUND(I502*H502,2)</f>
        <v>0</v>
      </c>
      <c r="K502" s="128" t="s">
        <v>19</v>
      </c>
      <c r="L502" s="31"/>
      <c r="M502" s="133" t="s">
        <v>19</v>
      </c>
      <c r="N502" s="134" t="s">
        <v>47</v>
      </c>
      <c r="P502" s="135">
        <f>O502*H502</f>
        <v>0</v>
      </c>
      <c r="Q502" s="135">
        <v>0.62248000000000003</v>
      </c>
      <c r="R502" s="135">
        <f>Q502*H502</f>
        <v>4.9798400000000003</v>
      </c>
      <c r="S502" s="135">
        <v>0.62</v>
      </c>
      <c r="T502" s="136">
        <f>S502*H502</f>
        <v>4.96</v>
      </c>
      <c r="AR502" s="137" t="s">
        <v>133</v>
      </c>
      <c r="AT502" s="137" t="s">
        <v>128</v>
      </c>
      <c r="AU502" s="137" t="s">
        <v>86</v>
      </c>
      <c r="AY502" s="16" t="s">
        <v>126</v>
      </c>
      <c r="BE502" s="138">
        <f>IF(N502="základní",J502,0)</f>
        <v>0</v>
      </c>
      <c r="BF502" s="138">
        <f>IF(N502="snížená",J502,0)</f>
        <v>0</v>
      </c>
      <c r="BG502" s="138">
        <f>IF(N502="zákl. přenesená",J502,0)</f>
        <v>0</v>
      </c>
      <c r="BH502" s="138">
        <f>IF(N502="sníž. přenesená",J502,0)</f>
        <v>0</v>
      </c>
      <c r="BI502" s="138">
        <f>IF(N502="nulová",J502,0)</f>
        <v>0</v>
      </c>
      <c r="BJ502" s="16" t="s">
        <v>84</v>
      </c>
      <c r="BK502" s="138">
        <f>ROUND(I502*H502,2)</f>
        <v>0</v>
      </c>
      <c r="BL502" s="16" t="s">
        <v>133</v>
      </c>
      <c r="BM502" s="137" t="s">
        <v>703</v>
      </c>
    </row>
    <row r="503" spans="2:65" s="1" customFormat="1" ht="19.5">
      <c r="B503" s="31"/>
      <c r="D503" s="144" t="s">
        <v>399</v>
      </c>
      <c r="F503" s="174" t="s">
        <v>704</v>
      </c>
      <c r="I503" s="141"/>
      <c r="L503" s="31"/>
      <c r="M503" s="142"/>
      <c r="T503" s="52"/>
      <c r="AT503" s="16" t="s">
        <v>399</v>
      </c>
      <c r="AU503" s="16" t="s">
        <v>86</v>
      </c>
    </row>
    <row r="504" spans="2:65" s="1" customFormat="1" ht="16.5" customHeight="1">
      <c r="B504" s="31"/>
      <c r="C504" s="126" t="s">
        <v>705</v>
      </c>
      <c r="D504" s="126" t="s">
        <v>128</v>
      </c>
      <c r="E504" s="127" t="s">
        <v>706</v>
      </c>
      <c r="F504" s="128" t="s">
        <v>707</v>
      </c>
      <c r="G504" s="129" t="s">
        <v>420</v>
      </c>
      <c r="H504" s="130">
        <v>2</v>
      </c>
      <c r="I504" s="131"/>
      <c r="J504" s="132">
        <f>ROUND(I504*H504,2)</f>
        <v>0</v>
      </c>
      <c r="K504" s="128" t="s">
        <v>132</v>
      </c>
      <c r="L504" s="31"/>
      <c r="M504" s="133" t="s">
        <v>19</v>
      </c>
      <c r="N504" s="134" t="s">
        <v>47</v>
      </c>
      <c r="P504" s="135">
        <f>O504*H504</f>
        <v>0</v>
      </c>
      <c r="Q504" s="135">
        <v>0.21734000000000001</v>
      </c>
      <c r="R504" s="135">
        <f>Q504*H504</f>
        <v>0.43468000000000001</v>
      </c>
      <c r="S504" s="135">
        <v>0</v>
      </c>
      <c r="T504" s="136">
        <f>S504*H504</f>
        <v>0</v>
      </c>
      <c r="AR504" s="137" t="s">
        <v>133</v>
      </c>
      <c r="AT504" s="137" t="s">
        <v>128</v>
      </c>
      <c r="AU504" s="137" t="s">
        <v>86</v>
      </c>
      <c r="AY504" s="16" t="s">
        <v>126</v>
      </c>
      <c r="BE504" s="138">
        <f>IF(N504="základní",J504,0)</f>
        <v>0</v>
      </c>
      <c r="BF504" s="138">
        <f>IF(N504="snížená",J504,0)</f>
        <v>0</v>
      </c>
      <c r="BG504" s="138">
        <f>IF(N504="zákl. přenesená",J504,0)</f>
        <v>0</v>
      </c>
      <c r="BH504" s="138">
        <f>IF(N504="sníž. přenesená",J504,0)</f>
        <v>0</v>
      </c>
      <c r="BI504" s="138">
        <f>IF(N504="nulová",J504,0)</f>
        <v>0</v>
      </c>
      <c r="BJ504" s="16" t="s">
        <v>84</v>
      </c>
      <c r="BK504" s="138">
        <f>ROUND(I504*H504,2)</f>
        <v>0</v>
      </c>
      <c r="BL504" s="16" t="s">
        <v>133</v>
      </c>
      <c r="BM504" s="137" t="s">
        <v>708</v>
      </c>
    </row>
    <row r="505" spans="2:65" s="1" customFormat="1">
      <c r="B505" s="31"/>
      <c r="D505" s="139" t="s">
        <v>135</v>
      </c>
      <c r="F505" s="140" t="s">
        <v>709</v>
      </c>
      <c r="I505" s="141"/>
      <c r="L505" s="31"/>
      <c r="M505" s="142"/>
      <c r="T505" s="52"/>
      <c r="AT505" s="16" t="s">
        <v>135</v>
      </c>
      <c r="AU505" s="16" t="s">
        <v>86</v>
      </c>
    </row>
    <row r="506" spans="2:65" s="1" customFormat="1" ht="16.5" customHeight="1">
      <c r="B506" s="31"/>
      <c r="C506" s="164" t="s">
        <v>710</v>
      </c>
      <c r="D506" s="164" t="s">
        <v>362</v>
      </c>
      <c r="E506" s="165" t="s">
        <v>711</v>
      </c>
      <c r="F506" s="166" t="s">
        <v>712</v>
      </c>
      <c r="G506" s="167" t="s">
        <v>420</v>
      </c>
      <c r="H506" s="168">
        <v>2</v>
      </c>
      <c r="I506" s="169"/>
      <c r="J506" s="170">
        <f>ROUND(I506*H506,2)</f>
        <v>0</v>
      </c>
      <c r="K506" s="166" t="s">
        <v>132</v>
      </c>
      <c r="L506" s="171"/>
      <c r="M506" s="172" t="s">
        <v>19</v>
      </c>
      <c r="N506" s="173" t="s">
        <v>47</v>
      </c>
      <c r="P506" s="135">
        <f>O506*H506</f>
        <v>0</v>
      </c>
      <c r="Q506" s="135">
        <v>4.0000000000000001E-3</v>
      </c>
      <c r="R506" s="135">
        <f>Q506*H506</f>
        <v>8.0000000000000002E-3</v>
      </c>
      <c r="S506" s="135">
        <v>0</v>
      </c>
      <c r="T506" s="136">
        <f>S506*H506</f>
        <v>0</v>
      </c>
      <c r="AR506" s="137" t="s">
        <v>186</v>
      </c>
      <c r="AT506" s="137" t="s">
        <v>362</v>
      </c>
      <c r="AU506" s="137" t="s">
        <v>86</v>
      </c>
      <c r="AY506" s="16" t="s">
        <v>126</v>
      </c>
      <c r="BE506" s="138">
        <f>IF(N506="základní",J506,0)</f>
        <v>0</v>
      </c>
      <c r="BF506" s="138">
        <f>IF(N506="snížená",J506,0)</f>
        <v>0</v>
      </c>
      <c r="BG506" s="138">
        <f>IF(N506="zákl. přenesená",J506,0)</f>
        <v>0</v>
      </c>
      <c r="BH506" s="138">
        <f>IF(N506="sníž. přenesená",J506,0)</f>
        <v>0</v>
      </c>
      <c r="BI506" s="138">
        <f>IF(N506="nulová",J506,0)</f>
        <v>0</v>
      </c>
      <c r="BJ506" s="16" t="s">
        <v>84</v>
      </c>
      <c r="BK506" s="138">
        <f>ROUND(I506*H506,2)</f>
        <v>0</v>
      </c>
      <c r="BL506" s="16" t="s">
        <v>133</v>
      </c>
      <c r="BM506" s="137" t="s">
        <v>713</v>
      </c>
    </row>
    <row r="507" spans="2:65" s="1" customFormat="1" ht="16.5" customHeight="1">
      <c r="B507" s="31"/>
      <c r="C507" s="164" t="s">
        <v>714</v>
      </c>
      <c r="D507" s="164" t="s">
        <v>362</v>
      </c>
      <c r="E507" s="165" t="s">
        <v>715</v>
      </c>
      <c r="F507" s="166" t="s">
        <v>716</v>
      </c>
      <c r="G507" s="167" t="s">
        <v>420</v>
      </c>
      <c r="H507" s="168">
        <v>2</v>
      </c>
      <c r="I507" s="169"/>
      <c r="J507" s="170">
        <f>ROUND(I507*H507,2)</f>
        <v>0</v>
      </c>
      <c r="K507" s="166" t="s">
        <v>132</v>
      </c>
      <c r="L507" s="171"/>
      <c r="M507" s="172" t="s">
        <v>19</v>
      </c>
      <c r="N507" s="173" t="s">
        <v>47</v>
      </c>
      <c r="P507" s="135">
        <f>O507*H507</f>
        <v>0</v>
      </c>
      <c r="Q507" s="135">
        <v>9.2999999999999999E-2</v>
      </c>
      <c r="R507" s="135">
        <f>Q507*H507</f>
        <v>0.186</v>
      </c>
      <c r="S507" s="135">
        <v>0</v>
      </c>
      <c r="T507" s="136">
        <f>S507*H507</f>
        <v>0</v>
      </c>
      <c r="AR507" s="137" t="s">
        <v>186</v>
      </c>
      <c r="AT507" s="137" t="s">
        <v>362</v>
      </c>
      <c r="AU507" s="137" t="s">
        <v>86</v>
      </c>
      <c r="AY507" s="16" t="s">
        <v>126</v>
      </c>
      <c r="BE507" s="138">
        <f>IF(N507="základní",J507,0)</f>
        <v>0</v>
      </c>
      <c r="BF507" s="138">
        <f>IF(N507="snížená",J507,0)</f>
        <v>0</v>
      </c>
      <c r="BG507" s="138">
        <f>IF(N507="zákl. přenesená",J507,0)</f>
        <v>0</v>
      </c>
      <c r="BH507" s="138">
        <f>IF(N507="sníž. přenesená",J507,0)</f>
        <v>0</v>
      </c>
      <c r="BI507" s="138">
        <f>IF(N507="nulová",J507,0)</f>
        <v>0</v>
      </c>
      <c r="BJ507" s="16" t="s">
        <v>84</v>
      </c>
      <c r="BK507" s="138">
        <f>ROUND(I507*H507,2)</f>
        <v>0</v>
      </c>
      <c r="BL507" s="16" t="s">
        <v>133</v>
      </c>
      <c r="BM507" s="137" t="s">
        <v>717</v>
      </c>
    </row>
    <row r="508" spans="2:65" s="11" customFormat="1" ht="22.7" customHeight="1">
      <c r="B508" s="114"/>
      <c r="D508" s="115" t="s">
        <v>75</v>
      </c>
      <c r="E508" s="124" t="s">
        <v>192</v>
      </c>
      <c r="F508" s="124" t="s">
        <v>718</v>
      </c>
      <c r="I508" s="117"/>
      <c r="J508" s="125">
        <f>BK508</f>
        <v>0</v>
      </c>
      <c r="L508" s="114"/>
      <c r="M508" s="119"/>
      <c r="P508" s="120">
        <f>SUM(P509:P670)</f>
        <v>0</v>
      </c>
      <c r="R508" s="120">
        <f>SUM(R509:R670)</f>
        <v>388.28951859999989</v>
      </c>
      <c r="T508" s="121">
        <f>SUM(T509:T670)</f>
        <v>172.47064000000003</v>
      </c>
      <c r="AR508" s="115" t="s">
        <v>84</v>
      </c>
      <c r="AT508" s="122" t="s">
        <v>75</v>
      </c>
      <c r="AU508" s="122" t="s">
        <v>84</v>
      </c>
      <c r="AY508" s="115" t="s">
        <v>126</v>
      </c>
      <c r="BK508" s="123">
        <f>SUM(BK509:BK670)</f>
        <v>0</v>
      </c>
    </row>
    <row r="509" spans="2:65" s="1" customFormat="1" ht="16.5" customHeight="1">
      <c r="B509" s="31"/>
      <c r="C509" s="126" t="s">
        <v>719</v>
      </c>
      <c r="D509" s="126" t="s">
        <v>128</v>
      </c>
      <c r="E509" s="127" t="s">
        <v>720</v>
      </c>
      <c r="F509" s="128" t="s">
        <v>721</v>
      </c>
      <c r="G509" s="129" t="s">
        <v>420</v>
      </c>
      <c r="H509" s="130">
        <v>13</v>
      </c>
      <c r="I509" s="131"/>
      <c r="J509" s="132">
        <f>ROUND(I509*H509,2)</f>
        <v>0</v>
      </c>
      <c r="K509" s="128" t="s">
        <v>132</v>
      </c>
      <c r="L509" s="31"/>
      <c r="M509" s="133" t="s">
        <v>19</v>
      </c>
      <c r="N509" s="134" t="s">
        <v>47</v>
      </c>
      <c r="P509" s="135">
        <f>O509*H509</f>
        <v>0</v>
      </c>
      <c r="Q509" s="135">
        <v>6.9999999999999999E-4</v>
      </c>
      <c r="R509" s="135">
        <f>Q509*H509</f>
        <v>9.1000000000000004E-3</v>
      </c>
      <c r="S509" s="135">
        <v>0</v>
      </c>
      <c r="T509" s="136">
        <f>S509*H509</f>
        <v>0</v>
      </c>
      <c r="AR509" s="137" t="s">
        <v>133</v>
      </c>
      <c r="AT509" s="137" t="s">
        <v>128</v>
      </c>
      <c r="AU509" s="137" t="s">
        <v>86</v>
      </c>
      <c r="AY509" s="16" t="s">
        <v>126</v>
      </c>
      <c r="BE509" s="138">
        <f>IF(N509="základní",J509,0)</f>
        <v>0</v>
      </c>
      <c r="BF509" s="138">
        <f>IF(N509="snížená",J509,0)</f>
        <v>0</v>
      </c>
      <c r="BG509" s="138">
        <f>IF(N509="zákl. přenesená",J509,0)</f>
        <v>0</v>
      </c>
      <c r="BH509" s="138">
        <f>IF(N509="sníž. přenesená",J509,0)</f>
        <v>0</v>
      </c>
      <c r="BI509" s="138">
        <f>IF(N509="nulová",J509,0)</f>
        <v>0</v>
      </c>
      <c r="BJ509" s="16" t="s">
        <v>84</v>
      </c>
      <c r="BK509" s="138">
        <f>ROUND(I509*H509,2)</f>
        <v>0</v>
      </c>
      <c r="BL509" s="16" t="s">
        <v>133</v>
      </c>
      <c r="BM509" s="137" t="s">
        <v>722</v>
      </c>
    </row>
    <row r="510" spans="2:65" s="1" customFormat="1">
      <c r="B510" s="31"/>
      <c r="D510" s="139" t="s">
        <v>135</v>
      </c>
      <c r="F510" s="140" t="s">
        <v>723</v>
      </c>
      <c r="I510" s="141"/>
      <c r="L510" s="31"/>
      <c r="M510" s="142"/>
      <c r="T510" s="52"/>
      <c r="AT510" s="16" t="s">
        <v>135</v>
      </c>
      <c r="AU510" s="16" t="s">
        <v>86</v>
      </c>
    </row>
    <row r="511" spans="2:65" s="13" customFormat="1">
      <c r="B511" s="150"/>
      <c r="D511" s="144" t="s">
        <v>137</v>
      </c>
      <c r="E511" s="151" t="s">
        <v>19</v>
      </c>
      <c r="F511" s="152" t="s">
        <v>724</v>
      </c>
      <c r="H511" s="153">
        <v>13</v>
      </c>
      <c r="I511" s="154"/>
      <c r="L511" s="150"/>
      <c r="M511" s="155"/>
      <c r="T511" s="156"/>
      <c r="AT511" s="151" t="s">
        <v>137</v>
      </c>
      <c r="AU511" s="151" t="s">
        <v>86</v>
      </c>
      <c r="AV511" s="13" t="s">
        <v>86</v>
      </c>
      <c r="AW511" s="13" t="s">
        <v>37</v>
      </c>
      <c r="AX511" s="13" t="s">
        <v>84</v>
      </c>
      <c r="AY511" s="151" t="s">
        <v>126</v>
      </c>
    </row>
    <row r="512" spans="2:65" s="1" customFormat="1" ht="16.5" customHeight="1">
      <c r="B512" s="31"/>
      <c r="C512" s="164" t="s">
        <v>725</v>
      </c>
      <c r="D512" s="164" t="s">
        <v>362</v>
      </c>
      <c r="E512" s="165" t="s">
        <v>726</v>
      </c>
      <c r="F512" s="166" t="s">
        <v>727</v>
      </c>
      <c r="G512" s="167" t="s">
        <v>420</v>
      </c>
      <c r="H512" s="168">
        <v>7</v>
      </c>
      <c r="I512" s="169"/>
      <c r="J512" s="170">
        <f>ROUND(I512*H512,2)</f>
        <v>0</v>
      </c>
      <c r="K512" s="166" t="s">
        <v>132</v>
      </c>
      <c r="L512" s="171"/>
      <c r="M512" s="172" t="s">
        <v>19</v>
      </c>
      <c r="N512" s="173" t="s">
        <v>47</v>
      </c>
      <c r="P512" s="135">
        <f>O512*H512</f>
        <v>0</v>
      </c>
      <c r="Q512" s="135">
        <v>2.5000000000000001E-3</v>
      </c>
      <c r="R512" s="135">
        <f>Q512*H512</f>
        <v>1.7500000000000002E-2</v>
      </c>
      <c r="S512" s="135">
        <v>0</v>
      </c>
      <c r="T512" s="136">
        <f>S512*H512</f>
        <v>0</v>
      </c>
      <c r="AR512" s="137" t="s">
        <v>186</v>
      </c>
      <c r="AT512" s="137" t="s">
        <v>362</v>
      </c>
      <c r="AU512" s="137" t="s">
        <v>86</v>
      </c>
      <c r="AY512" s="16" t="s">
        <v>126</v>
      </c>
      <c r="BE512" s="138">
        <f>IF(N512="základní",J512,0)</f>
        <v>0</v>
      </c>
      <c r="BF512" s="138">
        <f>IF(N512="snížená",J512,0)</f>
        <v>0</v>
      </c>
      <c r="BG512" s="138">
        <f>IF(N512="zákl. přenesená",J512,0)</f>
        <v>0</v>
      </c>
      <c r="BH512" s="138">
        <f>IF(N512="sníž. přenesená",J512,0)</f>
        <v>0</v>
      </c>
      <c r="BI512" s="138">
        <f>IF(N512="nulová",J512,0)</f>
        <v>0</v>
      </c>
      <c r="BJ512" s="16" t="s">
        <v>84</v>
      </c>
      <c r="BK512" s="138">
        <f>ROUND(I512*H512,2)</f>
        <v>0</v>
      </c>
      <c r="BL512" s="16" t="s">
        <v>133</v>
      </c>
      <c r="BM512" s="137" t="s">
        <v>728</v>
      </c>
    </row>
    <row r="513" spans="2:65" s="12" customFormat="1">
      <c r="B513" s="143"/>
      <c r="D513" s="144" t="s">
        <v>137</v>
      </c>
      <c r="E513" s="145" t="s">
        <v>19</v>
      </c>
      <c r="F513" s="146" t="s">
        <v>729</v>
      </c>
      <c r="H513" s="145" t="s">
        <v>19</v>
      </c>
      <c r="I513" s="147"/>
      <c r="L513" s="143"/>
      <c r="M513" s="148"/>
      <c r="T513" s="149"/>
      <c r="AT513" s="145" t="s">
        <v>137</v>
      </c>
      <c r="AU513" s="145" t="s">
        <v>86</v>
      </c>
      <c r="AV513" s="12" t="s">
        <v>84</v>
      </c>
      <c r="AW513" s="12" t="s">
        <v>37</v>
      </c>
      <c r="AX513" s="12" t="s">
        <v>76</v>
      </c>
      <c r="AY513" s="145" t="s">
        <v>126</v>
      </c>
    </row>
    <row r="514" spans="2:65" s="13" customFormat="1">
      <c r="B514" s="150"/>
      <c r="D514" s="144" t="s">
        <v>137</v>
      </c>
      <c r="E514" s="151" t="s">
        <v>19</v>
      </c>
      <c r="F514" s="152" t="s">
        <v>730</v>
      </c>
      <c r="H514" s="153">
        <v>2</v>
      </c>
      <c r="I514" s="154"/>
      <c r="L514" s="150"/>
      <c r="M514" s="155"/>
      <c r="T514" s="156"/>
      <c r="AT514" s="151" t="s">
        <v>137</v>
      </c>
      <c r="AU514" s="151" t="s">
        <v>86</v>
      </c>
      <c r="AV514" s="13" t="s">
        <v>86</v>
      </c>
      <c r="AW514" s="13" t="s">
        <v>37</v>
      </c>
      <c r="AX514" s="13" t="s">
        <v>76</v>
      </c>
      <c r="AY514" s="151" t="s">
        <v>126</v>
      </c>
    </row>
    <row r="515" spans="2:65" s="12" customFormat="1">
      <c r="B515" s="143"/>
      <c r="D515" s="144" t="s">
        <v>137</v>
      </c>
      <c r="E515" s="145" t="s">
        <v>19</v>
      </c>
      <c r="F515" s="146" t="s">
        <v>731</v>
      </c>
      <c r="H515" s="145" t="s">
        <v>19</v>
      </c>
      <c r="I515" s="147"/>
      <c r="L515" s="143"/>
      <c r="M515" s="148"/>
      <c r="T515" s="149"/>
      <c r="AT515" s="145" t="s">
        <v>137</v>
      </c>
      <c r="AU515" s="145" t="s">
        <v>86</v>
      </c>
      <c r="AV515" s="12" t="s">
        <v>84</v>
      </c>
      <c r="AW515" s="12" t="s">
        <v>37</v>
      </c>
      <c r="AX515" s="12" t="s">
        <v>76</v>
      </c>
      <c r="AY515" s="145" t="s">
        <v>126</v>
      </c>
    </row>
    <row r="516" spans="2:65" s="13" customFormat="1">
      <c r="B516" s="150"/>
      <c r="D516" s="144" t="s">
        <v>137</v>
      </c>
      <c r="E516" s="151" t="s">
        <v>19</v>
      </c>
      <c r="F516" s="152" t="s">
        <v>84</v>
      </c>
      <c r="H516" s="153">
        <v>1</v>
      </c>
      <c r="I516" s="154"/>
      <c r="L516" s="150"/>
      <c r="M516" s="155"/>
      <c r="T516" s="156"/>
      <c r="AT516" s="151" t="s">
        <v>137</v>
      </c>
      <c r="AU516" s="151" t="s">
        <v>86</v>
      </c>
      <c r="AV516" s="13" t="s">
        <v>86</v>
      </c>
      <c r="AW516" s="13" t="s">
        <v>37</v>
      </c>
      <c r="AX516" s="13" t="s">
        <v>76</v>
      </c>
      <c r="AY516" s="151" t="s">
        <v>126</v>
      </c>
    </row>
    <row r="517" spans="2:65" s="12" customFormat="1">
      <c r="B517" s="143"/>
      <c r="D517" s="144" t="s">
        <v>137</v>
      </c>
      <c r="E517" s="145" t="s">
        <v>19</v>
      </c>
      <c r="F517" s="146" t="s">
        <v>732</v>
      </c>
      <c r="H517" s="145" t="s">
        <v>19</v>
      </c>
      <c r="I517" s="147"/>
      <c r="L517" s="143"/>
      <c r="M517" s="148"/>
      <c r="T517" s="149"/>
      <c r="AT517" s="145" t="s">
        <v>137</v>
      </c>
      <c r="AU517" s="145" t="s">
        <v>86</v>
      </c>
      <c r="AV517" s="12" t="s">
        <v>84</v>
      </c>
      <c r="AW517" s="12" t="s">
        <v>37</v>
      </c>
      <c r="AX517" s="12" t="s">
        <v>76</v>
      </c>
      <c r="AY517" s="145" t="s">
        <v>126</v>
      </c>
    </row>
    <row r="518" spans="2:65" s="13" customFormat="1">
      <c r="B518" s="150"/>
      <c r="D518" s="144" t="s">
        <v>137</v>
      </c>
      <c r="E518" s="151" t="s">
        <v>19</v>
      </c>
      <c r="F518" s="152" t="s">
        <v>86</v>
      </c>
      <c r="H518" s="153">
        <v>2</v>
      </c>
      <c r="I518" s="154"/>
      <c r="L518" s="150"/>
      <c r="M518" s="155"/>
      <c r="T518" s="156"/>
      <c r="AT518" s="151" t="s">
        <v>137</v>
      </c>
      <c r="AU518" s="151" t="s">
        <v>86</v>
      </c>
      <c r="AV518" s="13" t="s">
        <v>86</v>
      </c>
      <c r="AW518" s="13" t="s">
        <v>37</v>
      </c>
      <c r="AX518" s="13" t="s">
        <v>76</v>
      </c>
      <c r="AY518" s="151" t="s">
        <v>126</v>
      </c>
    </row>
    <row r="519" spans="2:65" s="12" customFormat="1">
      <c r="B519" s="143"/>
      <c r="D519" s="144" t="s">
        <v>137</v>
      </c>
      <c r="E519" s="145" t="s">
        <v>19</v>
      </c>
      <c r="F519" s="146" t="s">
        <v>733</v>
      </c>
      <c r="H519" s="145" t="s">
        <v>19</v>
      </c>
      <c r="I519" s="147"/>
      <c r="L519" s="143"/>
      <c r="M519" s="148"/>
      <c r="T519" s="149"/>
      <c r="AT519" s="145" t="s">
        <v>137</v>
      </c>
      <c r="AU519" s="145" t="s">
        <v>86</v>
      </c>
      <c r="AV519" s="12" t="s">
        <v>84</v>
      </c>
      <c r="AW519" s="12" t="s">
        <v>37</v>
      </c>
      <c r="AX519" s="12" t="s">
        <v>76</v>
      </c>
      <c r="AY519" s="145" t="s">
        <v>126</v>
      </c>
    </row>
    <row r="520" spans="2:65" s="13" customFormat="1">
      <c r="B520" s="150"/>
      <c r="D520" s="144" t="s">
        <v>137</v>
      </c>
      <c r="E520" s="151" t="s">
        <v>19</v>
      </c>
      <c r="F520" s="152" t="s">
        <v>84</v>
      </c>
      <c r="H520" s="153">
        <v>1</v>
      </c>
      <c r="I520" s="154"/>
      <c r="L520" s="150"/>
      <c r="M520" s="155"/>
      <c r="T520" s="156"/>
      <c r="AT520" s="151" t="s">
        <v>137</v>
      </c>
      <c r="AU520" s="151" t="s">
        <v>86</v>
      </c>
      <c r="AV520" s="13" t="s">
        <v>86</v>
      </c>
      <c r="AW520" s="13" t="s">
        <v>37</v>
      </c>
      <c r="AX520" s="13" t="s">
        <v>76</v>
      </c>
      <c r="AY520" s="151" t="s">
        <v>126</v>
      </c>
    </row>
    <row r="521" spans="2:65" s="12" customFormat="1">
      <c r="B521" s="143"/>
      <c r="D521" s="144" t="s">
        <v>137</v>
      </c>
      <c r="E521" s="145" t="s">
        <v>19</v>
      </c>
      <c r="F521" s="146" t="s">
        <v>734</v>
      </c>
      <c r="H521" s="145" t="s">
        <v>19</v>
      </c>
      <c r="I521" s="147"/>
      <c r="L521" s="143"/>
      <c r="M521" s="148"/>
      <c r="T521" s="149"/>
      <c r="AT521" s="145" t="s">
        <v>137</v>
      </c>
      <c r="AU521" s="145" t="s">
        <v>86</v>
      </c>
      <c r="AV521" s="12" t="s">
        <v>84</v>
      </c>
      <c r="AW521" s="12" t="s">
        <v>37</v>
      </c>
      <c r="AX521" s="12" t="s">
        <v>76</v>
      </c>
      <c r="AY521" s="145" t="s">
        <v>126</v>
      </c>
    </row>
    <row r="522" spans="2:65" s="13" customFormat="1">
      <c r="B522" s="150"/>
      <c r="D522" s="144" t="s">
        <v>137</v>
      </c>
      <c r="E522" s="151" t="s">
        <v>19</v>
      </c>
      <c r="F522" s="152" t="s">
        <v>84</v>
      </c>
      <c r="H522" s="153">
        <v>1</v>
      </c>
      <c r="I522" s="154"/>
      <c r="L522" s="150"/>
      <c r="M522" s="155"/>
      <c r="T522" s="156"/>
      <c r="AT522" s="151" t="s">
        <v>137</v>
      </c>
      <c r="AU522" s="151" t="s">
        <v>86</v>
      </c>
      <c r="AV522" s="13" t="s">
        <v>86</v>
      </c>
      <c r="AW522" s="13" t="s">
        <v>37</v>
      </c>
      <c r="AX522" s="13" t="s">
        <v>76</v>
      </c>
      <c r="AY522" s="151" t="s">
        <v>126</v>
      </c>
    </row>
    <row r="523" spans="2:65" s="14" customFormat="1">
      <c r="B523" s="157"/>
      <c r="D523" s="144" t="s">
        <v>137</v>
      </c>
      <c r="E523" s="158" t="s">
        <v>19</v>
      </c>
      <c r="F523" s="159" t="s">
        <v>148</v>
      </c>
      <c r="H523" s="160">
        <v>7</v>
      </c>
      <c r="I523" s="161"/>
      <c r="L523" s="157"/>
      <c r="M523" s="162"/>
      <c r="T523" s="163"/>
      <c r="AT523" s="158" t="s">
        <v>137</v>
      </c>
      <c r="AU523" s="158" t="s">
        <v>86</v>
      </c>
      <c r="AV523" s="14" t="s">
        <v>133</v>
      </c>
      <c r="AW523" s="14" t="s">
        <v>37</v>
      </c>
      <c r="AX523" s="14" t="s">
        <v>84</v>
      </c>
      <c r="AY523" s="158" t="s">
        <v>126</v>
      </c>
    </row>
    <row r="524" spans="2:65" s="1" customFormat="1" ht="16.5" customHeight="1">
      <c r="B524" s="31"/>
      <c r="C524" s="164" t="s">
        <v>735</v>
      </c>
      <c r="D524" s="164" t="s">
        <v>362</v>
      </c>
      <c r="E524" s="165" t="s">
        <v>736</v>
      </c>
      <c r="F524" s="166" t="s">
        <v>737</v>
      </c>
      <c r="G524" s="167" t="s">
        <v>420</v>
      </c>
      <c r="H524" s="168">
        <v>2</v>
      </c>
      <c r="I524" s="169"/>
      <c r="J524" s="170">
        <f>ROUND(I524*H524,2)</f>
        <v>0</v>
      </c>
      <c r="K524" s="166" t="s">
        <v>132</v>
      </c>
      <c r="L524" s="171"/>
      <c r="M524" s="172" t="s">
        <v>19</v>
      </c>
      <c r="N524" s="173" t="s">
        <v>47</v>
      </c>
      <c r="P524" s="135">
        <f>O524*H524</f>
        <v>0</v>
      </c>
      <c r="Q524" s="135">
        <v>3.5000000000000001E-3</v>
      </c>
      <c r="R524" s="135">
        <f>Q524*H524</f>
        <v>7.0000000000000001E-3</v>
      </c>
      <c r="S524" s="135">
        <v>0</v>
      </c>
      <c r="T524" s="136">
        <f>S524*H524</f>
        <v>0</v>
      </c>
      <c r="AR524" s="137" t="s">
        <v>186</v>
      </c>
      <c r="AT524" s="137" t="s">
        <v>362</v>
      </c>
      <c r="AU524" s="137" t="s">
        <v>86</v>
      </c>
      <c r="AY524" s="16" t="s">
        <v>126</v>
      </c>
      <c r="BE524" s="138">
        <f>IF(N524="základní",J524,0)</f>
        <v>0</v>
      </c>
      <c r="BF524" s="138">
        <f>IF(N524="snížená",J524,0)</f>
        <v>0</v>
      </c>
      <c r="BG524" s="138">
        <f>IF(N524="zákl. přenesená",J524,0)</f>
        <v>0</v>
      </c>
      <c r="BH524" s="138">
        <f>IF(N524="sníž. přenesená",J524,0)</f>
        <v>0</v>
      </c>
      <c r="BI524" s="138">
        <f>IF(N524="nulová",J524,0)</f>
        <v>0</v>
      </c>
      <c r="BJ524" s="16" t="s">
        <v>84</v>
      </c>
      <c r="BK524" s="138">
        <f>ROUND(I524*H524,2)</f>
        <v>0</v>
      </c>
      <c r="BL524" s="16" t="s">
        <v>133</v>
      </c>
      <c r="BM524" s="137" t="s">
        <v>738</v>
      </c>
    </row>
    <row r="525" spans="2:65" s="12" customFormat="1">
      <c r="B525" s="143"/>
      <c r="D525" s="144" t="s">
        <v>137</v>
      </c>
      <c r="E525" s="145" t="s">
        <v>19</v>
      </c>
      <c r="F525" s="146" t="s">
        <v>739</v>
      </c>
      <c r="H525" s="145" t="s">
        <v>19</v>
      </c>
      <c r="I525" s="147"/>
      <c r="L525" s="143"/>
      <c r="M525" s="148"/>
      <c r="T525" s="149"/>
      <c r="AT525" s="145" t="s">
        <v>137</v>
      </c>
      <c r="AU525" s="145" t="s">
        <v>86</v>
      </c>
      <c r="AV525" s="12" t="s">
        <v>84</v>
      </c>
      <c r="AW525" s="12" t="s">
        <v>37</v>
      </c>
      <c r="AX525" s="12" t="s">
        <v>76</v>
      </c>
      <c r="AY525" s="145" t="s">
        <v>126</v>
      </c>
    </row>
    <row r="526" spans="2:65" s="13" customFormat="1">
      <c r="B526" s="150"/>
      <c r="D526" s="144" t="s">
        <v>137</v>
      </c>
      <c r="E526" s="151" t="s">
        <v>19</v>
      </c>
      <c r="F526" s="152" t="s">
        <v>86</v>
      </c>
      <c r="H526" s="153">
        <v>2</v>
      </c>
      <c r="I526" s="154"/>
      <c r="L526" s="150"/>
      <c r="M526" s="155"/>
      <c r="T526" s="156"/>
      <c r="AT526" s="151" t="s">
        <v>137</v>
      </c>
      <c r="AU526" s="151" t="s">
        <v>86</v>
      </c>
      <c r="AV526" s="13" t="s">
        <v>86</v>
      </c>
      <c r="AW526" s="13" t="s">
        <v>37</v>
      </c>
      <c r="AX526" s="13" t="s">
        <v>84</v>
      </c>
      <c r="AY526" s="151" t="s">
        <v>126</v>
      </c>
    </row>
    <row r="527" spans="2:65" s="1" customFormat="1" ht="16.5" customHeight="1">
      <c r="B527" s="31"/>
      <c r="C527" s="164" t="s">
        <v>740</v>
      </c>
      <c r="D527" s="164" t="s">
        <v>362</v>
      </c>
      <c r="E527" s="165" t="s">
        <v>741</v>
      </c>
      <c r="F527" s="166" t="s">
        <v>742</v>
      </c>
      <c r="G527" s="167" t="s">
        <v>420</v>
      </c>
      <c r="H527" s="168">
        <v>2</v>
      </c>
      <c r="I527" s="169"/>
      <c r="J527" s="170">
        <f>ROUND(I527*H527,2)</f>
        <v>0</v>
      </c>
      <c r="K527" s="166" t="s">
        <v>132</v>
      </c>
      <c r="L527" s="171"/>
      <c r="M527" s="172" t="s">
        <v>19</v>
      </c>
      <c r="N527" s="173" t="s">
        <v>47</v>
      </c>
      <c r="P527" s="135">
        <f>O527*H527</f>
        <v>0</v>
      </c>
      <c r="Q527" s="135">
        <v>5.0000000000000001E-3</v>
      </c>
      <c r="R527" s="135">
        <f>Q527*H527</f>
        <v>0.01</v>
      </c>
      <c r="S527" s="135">
        <v>0</v>
      </c>
      <c r="T527" s="136">
        <f>S527*H527</f>
        <v>0</v>
      </c>
      <c r="AR527" s="137" t="s">
        <v>186</v>
      </c>
      <c r="AT527" s="137" t="s">
        <v>362</v>
      </c>
      <c r="AU527" s="137" t="s">
        <v>86</v>
      </c>
      <c r="AY527" s="16" t="s">
        <v>126</v>
      </c>
      <c r="BE527" s="138">
        <f>IF(N527="základní",J527,0)</f>
        <v>0</v>
      </c>
      <c r="BF527" s="138">
        <f>IF(N527="snížená",J527,0)</f>
        <v>0</v>
      </c>
      <c r="BG527" s="138">
        <f>IF(N527="zákl. přenesená",J527,0)</f>
        <v>0</v>
      </c>
      <c r="BH527" s="138">
        <f>IF(N527="sníž. přenesená",J527,0)</f>
        <v>0</v>
      </c>
      <c r="BI527" s="138">
        <f>IF(N527="nulová",J527,0)</f>
        <v>0</v>
      </c>
      <c r="BJ527" s="16" t="s">
        <v>84</v>
      </c>
      <c r="BK527" s="138">
        <f>ROUND(I527*H527,2)</f>
        <v>0</v>
      </c>
      <c r="BL527" s="16" t="s">
        <v>133</v>
      </c>
      <c r="BM527" s="137" t="s">
        <v>743</v>
      </c>
    </row>
    <row r="528" spans="2:65" s="12" customFormat="1">
      <c r="B528" s="143"/>
      <c r="D528" s="144" t="s">
        <v>137</v>
      </c>
      <c r="E528" s="145" t="s">
        <v>19</v>
      </c>
      <c r="F528" s="146" t="s">
        <v>744</v>
      </c>
      <c r="H528" s="145" t="s">
        <v>19</v>
      </c>
      <c r="I528" s="147"/>
      <c r="L528" s="143"/>
      <c r="M528" s="148"/>
      <c r="T528" s="149"/>
      <c r="AT528" s="145" t="s">
        <v>137</v>
      </c>
      <c r="AU528" s="145" t="s">
        <v>86</v>
      </c>
      <c r="AV528" s="12" t="s">
        <v>84</v>
      </c>
      <c r="AW528" s="12" t="s">
        <v>37</v>
      </c>
      <c r="AX528" s="12" t="s">
        <v>76</v>
      </c>
      <c r="AY528" s="145" t="s">
        <v>126</v>
      </c>
    </row>
    <row r="529" spans="2:65" s="13" customFormat="1">
      <c r="B529" s="150"/>
      <c r="D529" s="144" t="s">
        <v>137</v>
      </c>
      <c r="E529" s="151" t="s">
        <v>19</v>
      </c>
      <c r="F529" s="152" t="s">
        <v>86</v>
      </c>
      <c r="H529" s="153">
        <v>2</v>
      </c>
      <c r="I529" s="154"/>
      <c r="L529" s="150"/>
      <c r="M529" s="155"/>
      <c r="T529" s="156"/>
      <c r="AT529" s="151" t="s">
        <v>137</v>
      </c>
      <c r="AU529" s="151" t="s">
        <v>86</v>
      </c>
      <c r="AV529" s="13" t="s">
        <v>86</v>
      </c>
      <c r="AW529" s="13" t="s">
        <v>37</v>
      </c>
      <c r="AX529" s="13" t="s">
        <v>84</v>
      </c>
      <c r="AY529" s="151" t="s">
        <v>126</v>
      </c>
    </row>
    <row r="530" spans="2:65" s="1" customFormat="1" ht="16.5" customHeight="1">
      <c r="B530" s="31"/>
      <c r="C530" s="164" t="s">
        <v>745</v>
      </c>
      <c r="D530" s="164" t="s">
        <v>362</v>
      </c>
      <c r="E530" s="165" t="s">
        <v>746</v>
      </c>
      <c r="F530" s="166" t="s">
        <v>747</v>
      </c>
      <c r="G530" s="167" t="s">
        <v>420</v>
      </c>
      <c r="H530" s="168">
        <v>2</v>
      </c>
      <c r="I530" s="169"/>
      <c r="J530" s="170">
        <f>ROUND(I530*H530,2)</f>
        <v>0</v>
      </c>
      <c r="K530" s="166" t="s">
        <v>132</v>
      </c>
      <c r="L530" s="171"/>
      <c r="M530" s="172" t="s">
        <v>19</v>
      </c>
      <c r="N530" s="173" t="s">
        <v>47</v>
      </c>
      <c r="P530" s="135">
        <f>O530*H530</f>
        <v>0</v>
      </c>
      <c r="Q530" s="135">
        <v>1.6999999999999999E-3</v>
      </c>
      <c r="R530" s="135">
        <f>Q530*H530</f>
        <v>3.3999999999999998E-3</v>
      </c>
      <c r="S530" s="135">
        <v>0</v>
      </c>
      <c r="T530" s="136">
        <f>S530*H530</f>
        <v>0</v>
      </c>
      <c r="AR530" s="137" t="s">
        <v>186</v>
      </c>
      <c r="AT530" s="137" t="s">
        <v>362</v>
      </c>
      <c r="AU530" s="137" t="s">
        <v>86</v>
      </c>
      <c r="AY530" s="16" t="s">
        <v>126</v>
      </c>
      <c r="BE530" s="138">
        <f>IF(N530="základní",J530,0)</f>
        <v>0</v>
      </c>
      <c r="BF530" s="138">
        <f>IF(N530="snížená",J530,0)</f>
        <v>0</v>
      </c>
      <c r="BG530" s="138">
        <f>IF(N530="zákl. přenesená",J530,0)</f>
        <v>0</v>
      </c>
      <c r="BH530" s="138">
        <f>IF(N530="sníž. přenesená",J530,0)</f>
        <v>0</v>
      </c>
      <c r="BI530" s="138">
        <f>IF(N530="nulová",J530,0)</f>
        <v>0</v>
      </c>
      <c r="BJ530" s="16" t="s">
        <v>84</v>
      </c>
      <c r="BK530" s="138">
        <f>ROUND(I530*H530,2)</f>
        <v>0</v>
      </c>
      <c r="BL530" s="16" t="s">
        <v>133</v>
      </c>
      <c r="BM530" s="137" t="s">
        <v>748</v>
      </c>
    </row>
    <row r="531" spans="2:65" s="1" customFormat="1" ht="16.5" customHeight="1">
      <c r="B531" s="31"/>
      <c r="C531" s="126" t="s">
        <v>749</v>
      </c>
      <c r="D531" s="126" t="s">
        <v>128</v>
      </c>
      <c r="E531" s="127" t="s">
        <v>750</v>
      </c>
      <c r="F531" s="128" t="s">
        <v>751</v>
      </c>
      <c r="G531" s="129" t="s">
        <v>420</v>
      </c>
      <c r="H531" s="130">
        <v>6</v>
      </c>
      <c r="I531" s="131"/>
      <c r="J531" s="132">
        <f>ROUND(I531*H531,2)</f>
        <v>0</v>
      </c>
      <c r="K531" s="128" t="s">
        <v>132</v>
      </c>
      <c r="L531" s="31"/>
      <c r="M531" s="133" t="s">
        <v>19</v>
      </c>
      <c r="N531" s="134" t="s">
        <v>47</v>
      </c>
      <c r="P531" s="135">
        <f>O531*H531</f>
        <v>0</v>
      </c>
      <c r="Q531" s="135">
        <v>0.10940999999999999</v>
      </c>
      <c r="R531" s="135">
        <f>Q531*H531</f>
        <v>0.65645999999999993</v>
      </c>
      <c r="S531" s="135">
        <v>0</v>
      </c>
      <c r="T531" s="136">
        <f>S531*H531</f>
        <v>0</v>
      </c>
      <c r="AR531" s="137" t="s">
        <v>133</v>
      </c>
      <c r="AT531" s="137" t="s">
        <v>128</v>
      </c>
      <c r="AU531" s="137" t="s">
        <v>86</v>
      </c>
      <c r="AY531" s="16" t="s">
        <v>126</v>
      </c>
      <c r="BE531" s="138">
        <f>IF(N531="základní",J531,0)</f>
        <v>0</v>
      </c>
      <c r="BF531" s="138">
        <f>IF(N531="snížená",J531,0)</f>
        <v>0</v>
      </c>
      <c r="BG531" s="138">
        <f>IF(N531="zákl. přenesená",J531,0)</f>
        <v>0</v>
      </c>
      <c r="BH531" s="138">
        <f>IF(N531="sníž. přenesená",J531,0)</f>
        <v>0</v>
      </c>
      <c r="BI531" s="138">
        <f>IF(N531="nulová",J531,0)</f>
        <v>0</v>
      </c>
      <c r="BJ531" s="16" t="s">
        <v>84</v>
      </c>
      <c r="BK531" s="138">
        <f>ROUND(I531*H531,2)</f>
        <v>0</v>
      </c>
      <c r="BL531" s="16" t="s">
        <v>133</v>
      </c>
      <c r="BM531" s="137" t="s">
        <v>752</v>
      </c>
    </row>
    <row r="532" spans="2:65" s="1" customFormat="1">
      <c r="B532" s="31"/>
      <c r="D532" s="139" t="s">
        <v>135</v>
      </c>
      <c r="F532" s="140" t="s">
        <v>753</v>
      </c>
      <c r="I532" s="141"/>
      <c r="L532" s="31"/>
      <c r="M532" s="142"/>
      <c r="T532" s="52"/>
      <c r="AT532" s="16" t="s">
        <v>135</v>
      </c>
      <c r="AU532" s="16" t="s">
        <v>86</v>
      </c>
    </row>
    <row r="533" spans="2:65" s="13" customFormat="1">
      <c r="B533" s="150"/>
      <c r="D533" s="144" t="s">
        <v>137</v>
      </c>
      <c r="E533" s="151" t="s">
        <v>19</v>
      </c>
      <c r="F533" s="152" t="s">
        <v>754</v>
      </c>
      <c r="H533" s="153">
        <v>6</v>
      </c>
      <c r="I533" s="154"/>
      <c r="L533" s="150"/>
      <c r="M533" s="155"/>
      <c r="T533" s="156"/>
      <c r="AT533" s="151" t="s">
        <v>137</v>
      </c>
      <c r="AU533" s="151" t="s">
        <v>86</v>
      </c>
      <c r="AV533" s="13" t="s">
        <v>86</v>
      </c>
      <c r="AW533" s="13" t="s">
        <v>37</v>
      </c>
      <c r="AX533" s="13" t="s">
        <v>84</v>
      </c>
      <c r="AY533" s="151" t="s">
        <v>126</v>
      </c>
    </row>
    <row r="534" spans="2:65" s="1" customFormat="1" ht="16.5" customHeight="1">
      <c r="B534" s="31"/>
      <c r="C534" s="164" t="s">
        <v>755</v>
      </c>
      <c r="D534" s="164" t="s">
        <v>362</v>
      </c>
      <c r="E534" s="165" t="s">
        <v>756</v>
      </c>
      <c r="F534" s="166" t="s">
        <v>757</v>
      </c>
      <c r="G534" s="167" t="s">
        <v>420</v>
      </c>
      <c r="H534" s="168">
        <v>6</v>
      </c>
      <c r="I534" s="169"/>
      <c r="J534" s="170">
        <f>ROUND(I534*H534,2)</f>
        <v>0</v>
      </c>
      <c r="K534" s="166" t="s">
        <v>132</v>
      </c>
      <c r="L534" s="171"/>
      <c r="M534" s="172" t="s">
        <v>19</v>
      </c>
      <c r="N534" s="173" t="s">
        <v>47</v>
      </c>
      <c r="P534" s="135">
        <f>O534*H534</f>
        <v>0</v>
      </c>
      <c r="Q534" s="135">
        <v>6.1000000000000004E-3</v>
      </c>
      <c r="R534" s="135">
        <f>Q534*H534</f>
        <v>3.6600000000000001E-2</v>
      </c>
      <c r="S534" s="135">
        <v>0</v>
      </c>
      <c r="T534" s="136">
        <f>S534*H534</f>
        <v>0</v>
      </c>
      <c r="AR534" s="137" t="s">
        <v>186</v>
      </c>
      <c r="AT534" s="137" t="s">
        <v>362</v>
      </c>
      <c r="AU534" s="137" t="s">
        <v>86</v>
      </c>
      <c r="AY534" s="16" t="s">
        <v>126</v>
      </c>
      <c r="BE534" s="138">
        <f>IF(N534="základní",J534,0)</f>
        <v>0</v>
      </c>
      <c r="BF534" s="138">
        <f>IF(N534="snížená",J534,0)</f>
        <v>0</v>
      </c>
      <c r="BG534" s="138">
        <f>IF(N534="zákl. přenesená",J534,0)</f>
        <v>0</v>
      </c>
      <c r="BH534" s="138">
        <f>IF(N534="sníž. přenesená",J534,0)</f>
        <v>0</v>
      </c>
      <c r="BI534" s="138">
        <f>IF(N534="nulová",J534,0)</f>
        <v>0</v>
      </c>
      <c r="BJ534" s="16" t="s">
        <v>84</v>
      </c>
      <c r="BK534" s="138">
        <f>ROUND(I534*H534,2)</f>
        <v>0</v>
      </c>
      <c r="BL534" s="16" t="s">
        <v>133</v>
      </c>
      <c r="BM534" s="137" t="s">
        <v>758</v>
      </c>
    </row>
    <row r="535" spans="2:65" s="1" customFormat="1" ht="21.75" customHeight="1">
      <c r="B535" s="31"/>
      <c r="C535" s="126" t="s">
        <v>759</v>
      </c>
      <c r="D535" s="126" t="s">
        <v>128</v>
      </c>
      <c r="E535" s="127" t="s">
        <v>760</v>
      </c>
      <c r="F535" s="128" t="s">
        <v>761</v>
      </c>
      <c r="G535" s="129" t="s">
        <v>253</v>
      </c>
      <c r="H535" s="130">
        <v>60</v>
      </c>
      <c r="I535" s="131"/>
      <c r="J535" s="132">
        <f>ROUND(I535*H535,2)</f>
        <v>0</v>
      </c>
      <c r="K535" s="128" t="s">
        <v>132</v>
      </c>
      <c r="L535" s="31"/>
      <c r="M535" s="133" t="s">
        <v>19</v>
      </c>
      <c r="N535" s="134" t="s">
        <v>47</v>
      </c>
      <c r="P535" s="135">
        <f>O535*H535</f>
        <v>0</v>
      </c>
      <c r="Q535" s="135">
        <v>6.4999999999999997E-4</v>
      </c>
      <c r="R535" s="135">
        <f>Q535*H535</f>
        <v>3.9E-2</v>
      </c>
      <c r="S535" s="135">
        <v>0</v>
      </c>
      <c r="T535" s="136">
        <f>S535*H535</f>
        <v>0</v>
      </c>
      <c r="AR535" s="137" t="s">
        <v>133</v>
      </c>
      <c r="AT535" s="137" t="s">
        <v>128</v>
      </c>
      <c r="AU535" s="137" t="s">
        <v>86</v>
      </c>
      <c r="AY535" s="16" t="s">
        <v>126</v>
      </c>
      <c r="BE535" s="138">
        <f>IF(N535="základní",J535,0)</f>
        <v>0</v>
      </c>
      <c r="BF535" s="138">
        <f>IF(N535="snížená",J535,0)</f>
        <v>0</v>
      </c>
      <c r="BG535" s="138">
        <f>IF(N535="zákl. přenesená",J535,0)</f>
        <v>0</v>
      </c>
      <c r="BH535" s="138">
        <f>IF(N535="sníž. přenesená",J535,0)</f>
        <v>0</v>
      </c>
      <c r="BI535" s="138">
        <f>IF(N535="nulová",J535,0)</f>
        <v>0</v>
      </c>
      <c r="BJ535" s="16" t="s">
        <v>84</v>
      </c>
      <c r="BK535" s="138">
        <f>ROUND(I535*H535,2)</f>
        <v>0</v>
      </c>
      <c r="BL535" s="16" t="s">
        <v>133</v>
      </c>
      <c r="BM535" s="137" t="s">
        <v>762</v>
      </c>
    </row>
    <row r="536" spans="2:65" s="1" customFormat="1">
      <c r="B536" s="31"/>
      <c r="D536" s="139" t="s">
        <v>135</v>
      </c>
      <c r="F536" s="140" t="s">
        <v>763</v>
      </c>
      <c r="I536" s="141"/>
      <c r="L536" s="31"/>
      <c r="M536" s="142"/>
      <c r="T536" s="52"/>
      <c r="AT536" s="16" t="s">
        <v>135</v>
      </c>
      <c r="AU536" s="16" t="s">
        <v>86</v>
      </c>
    </row>
    <row r="537" spans="2:65" s="12" customFormat="1">
      <c r="B537" s="143"/>
      <c r="D537" s="144" t="s">
        <v>137</v>
      </c>
      <c r="E537" s="145" t="s">
        <v>19</v>
      </c>
      <c r="F537" s="146" t="s">
        <v>764</v>
      </c>
      <c r="H537" s="145" t="s">
        <v>19</v>
      </c>
      <c r="I537" s="147"/>
      <c r="L537" s="143"/>
      <c r="M537" s="148"/>
      <c r="T537" s="149"/>
      <c r="AT537" s="145" t="s">
        <v>137</v>
      </c>
      <c r="AU537" s="145" t="s">
        <v>86</v>
      </c>
      <c r="AV537" s="12" t="s">
        <v>84</v>
      </c>
      <c r="AW537" s="12" t="s">
        <v>37</v>
      </c>
      <c r="AX537" s="12" t="s">
        <v>76</v>
      </c>
      <c r="AY537" s="145" t="s">
        <v>126</v>
      </c>
    </row>
    <row r="538" spans="2:65" s="13" customFormat="1">
      <c r="B538" s="150"/>
      <c r="D538" s="144" t="s">
        <v>137</v>
      </c>
      <c r="E538" s="151" t="s">
        <v>19</v>
      </c>
      <c r="F538" s="152" t="s">
        <v>765</v>
      </c>
      <c r="H538" s="153">
        <v>60</v>
      </c>
      <c r="I538" s="154"/>
      <c r="L538" s="150"/>
      <c r="M538" s="155"/>
      <c r="T538" s="156"/>
      <c r="AT538" s="151" t="s">
        <v>137</v>
      </c>
      <c r="AU538" s="151" t="s">
        <v>86</v>
      </c>
      <c r="AV538" s="13" t="s">
        <v>86</v>
      </c>
      <c r="AW538" s="13" t="s">
        <v>37</v>
      </c>
      <c r="AX538" s="13" t="s">
        <v>84</v>
      </c>
      <c r="AY538" s="151" t="s">
        <v>126</v>
      </c>
    </row>
    <row r="539" spans="2:65" s="1" customFormat="1" ht="21.75" customHeight="1">
      <c r="B539" s="31"/>
      <c r="C539" s="126" t="s">
        <v>766</v>
      </c>
      <c r="D539" s="126" t="s">
        <v>128</v>
      </c>
      <c r="E539" s="127" t="s">
        <v>767</v>
      </c>
      <c r="F539" s="128" t="s">
        <v>768</v>
      </c>
      <c r="G539" s="129" t="s">
        <v>253</v>
      </c>
      <c r="H539" s="130">
        <v>80</v>
      </c>
      <c r="I539" s="131"/>
      <c r="J539" s="132">
        <f>ROUND(I539*H539,2)</f>
        <v>0</v>
      </c>
      <c r="K539" s="128" t="s">
        <v>132</v>
      </c>
      <c r="L539" s="31"/>
      <c r="M539" s="133" t="s">
        <v>19</v>
      </c>
      <c r="N539" s="134" t="s">
        <v>47</v>
      </c>
      <c r="P539" s="135">
        <f>O539*H539</f>
        <v>0</v>
      </c>
      <c r="Q539" s="135">
        <v>3.8000000000000002E-4</v>
      </c>
      <c r="R539" s="135">
        <f>Q539*H539</f>
        <v>3.0400000000000003E-2</v>
      </c>
      <c r="S539" s="135">
        <v>0</v>
      </c>
      <c r="T539" s="136">
        <f>S539*H539</f>
        <v>0</v>
      </c>
      <c r="AR539" s="137" t="s">
        <v>133</v>
      </c>
      <c r="AT539" s="137" t="s">
        <v>128</v>
      </c>
      <c r="AU539" s="137" t="s">
        <v>86</v>
      </c>
      <c r="AY539" s="16" t="s">
        <v>126</v>
      </c>
      <c r="BE539" s="138">
        <f>IF(N539="základní",J539,0)</f>
        <v>0</v>
      </c>
      <c r="BF539" s="138">
        <f>IF(N539="snížená",J539,0)</f>
        <v>0</v>
      </c>
      <c r="BG539" s="138">
        <f>IF(N539="zákl. přenesená",J539,0)</f>
        <v>0</v>
      </c>
      <c r="BH539" s="138">
        <f>IF(N539="sníž. přenesená",J539,0)</f>
        <v>0</v>
      </c>
      <c r="BI539" s="138">
        <f>IF(N539="nulová",J539,0)</f>
        <v>0</v>
      </c>
      <c r="BJ539" s="16" t="s">
        <v>84</v>
      </c>
      <c r="BK539" s="138">
        <f>ROUND(I539*H539,2)</f>
        <v>0</v>
      </c>
      <c r="BL539" s="16" t="s">
        <v>133</v>
      </c>
      <c r="BM539" s="137" t="s">
        <v>769</v>
      </c>
    </row>
    <row r="540" spans="2:65" s="1" customFormat="1">
      <c r="B540" s="31"/>
      <c r="D540" s="139" t="s">
        <v>135</v>
      </c>
      <c r="F540" s="140" t="s">
        <v>770</v>
      </c>
      <c r="I540" s="141"/>
      <c r="L540" s="31"/>
      <c r="M540" s="142"/>
      <c r="T540" s="52"/>
      <c r="AT540" s="16" t="s">
        <v>135</v>
      </c>
      <c r="AU540" s="16" t="s">
        <v>86</v>
      </c>
    </row>
    <row r="541" spans="2:65" s="12" customFormat="1">
      <c r="B541" s="143"/>
      <c r="D541" s="144" t="s">
        <v>137</v>
      </c>
      <c r="E541" s="145" t="s">
        <v>19</v>
      </c>
      <c r="F541" s="146" t="s">
        <v>771</v>
      </c>
      <c r="H541" s="145" t="s">
        <v>19</v>
      </c>
      <c r="I541" s="147"/>
      <c r="L541" s="143"/>
      <c r="M541" s="148"/>
      <c r="T541" s="149"/>
      <c r="AT541" s="145" t="s">
        <v>137</v>
      </c>
      <c r="AU541" s="145" t="s">
        <v>86</v>
      </c>
      <c r="AV541" s="12" t="s">
        <v>84</v>
      </c>
      <c r="AW541" s="12" t="s">
        <v>37</v>
      </c>
      <c r="AX541" s="12" t="s">
        <v>76</v>
      </c>
      <c r="AY541" s="145" t="s">
        <v>126</v>
      </c>
    </row>
    <row r="542" spans="2:65" s="13" customFormat="1">
      <c r="B542" s="150"/>
      <c r="D542" s="144" t="s">
        <v>137</v>
      </c>
      <c r="E542" s="151" t="s">
        <v>19</v>
      </c>
      <c r="F542" s="152" t="s">
        <v>765</v>
      </c>
      <c r="H542" s="153">
        <v>60</v>
      </c>
      <c r="I542" s="154"/>
      <c r="L542" s="150"/>
      <c r="M542" s="155"/>
      <c r="T542" s="156"/>
      <c r="AT542" s="151" t="s">
        <v>137</v>
      </c>
      <c r="AU542" s="151" t="s">
        <v>86</v>
      </c>
      <c r="AV542" s="13" t="s">
        <v>86</v>
      </c>
      <c r="AW542" s="13" t="s">
        <v>37</v>
      </c>
      <c r="AX542" s="13" t="s">
        <v>76</v>
      </c>
      <c r="AY542" s="151" t="s">
        <v>126</v>
      </c>
    </row>
    <row r="543" spans="2:65" s="12" customFormat="1">
      <c r="B543" s="143"/>
      <c r="D543" s="144" t="s">
        <v>137</v>
      </c>
      <c r="E543" s="145" t="s">
        <v>19</v>
      </c>
      <c r="F543" s="146" t="s">
        <v>772</v>
      </c>
      <c r="H543" s="145" t="s">
        <v>19</v>
      </c>
      <c r="I543" s="147"/>
      <c r="L543" s="143"/>
      <c r="M543" s="148"/>
      <c r="T543" s="149"/>
      <c r="AT543" s="145" t="s">
        <v>137</v>
      </c>
      <c r="AU543" s="145" t="s">
        <v>86</v>
      </c>
      <c r="AV543" s="12" t="s">
        <v>84</v>
      </c>
      <c r="AW543" s="12" t="s">
        <v>37</v>
      </c>
      <c r="AX543" s="12" t="s">
        <v>76</v>
      </c>
      <c r="AY543" s="145" t="s">
        <v>126</v>
      </c>
    </row>
    <row r="544" spans="2:65" s="13" customFormat="1">
      <c r="B544" s="150"/>
      <c r="D544" s="144" t="s">
        <v>137</v>
      </c>
      <c r="E544" s="151" t="s">
        <v>19</v>
      </c>
      <c r="F544" s="152" t="s">
        <v>773</v>
      </c>
      <c r="H544" s="153">
        <v>20</v>
      </c>
      <c r="I544" s="154"/>
      <c r="L544" s="150"/>
      <c r="M544" s="155"/>
      <c r="T544" s="156"/>
      <c r="AT544" s="151" t="s">
        <v>137</v>
      </c>
      <c r="AU544" s="151" t="s">
        <v>86</v>
      </c>
      <c r="AV544" s="13" t="s">
        <v>86</v>
      </c>
      <c r="AW544" s="13" t="s">
        <v>37</v>
      </c>
      <c r="AX544" s="13" t="s">
        <v>76</v>
      </c>
      <c r="AY544" s="151" t="s">
        <v>126</v>
      </c>
    </row>
    <row r="545" spans="2:65" s="14" customFormat="1">
      <c r="B545" s="157"/>
      <c r="D545" s="144" t="s">
        <v>137</v>
      </c>
      <c r="E545" s="158" t="s">
        <v>19</v>
      </c>
      <c r="F545" s="159" t="s">
        <v>148</v>
      </c>
      <c r="H545" s="160">
        <v>80</v>
      </c>
      <c r="I545" s="161"/>
      <c r="L545" s="157"/>
      <c r="M545" s="162"/>
      <c r="T545" s="163"/>
      <c r="AT545" s="158" t="s">
        <v>137</v>
      </c>
      <c r="AU545" s="158" t="s">
        <v>86</v>
      </c>
      <c r="AV545" s="14" t="s">
        <v>133</v>
      </c>
      <c r="AW545" s="14" t="s">
        <v>37</v>
      </c>
      <c r="AX545" s="14" t="s">
        <v>84</v>
      </c>
      <c r="AY545" s="158" t="s">
        <v>126</v>
      </c>
    </row>
    <row r="546" spans="2:65" s="1" customFormat="1" ht="21.75" customHeight="1">
      <c r="B546" s="31"/>
      <c r="C546" s="126" t="s">
        <v>774</v>
      </c>
      <c r="D546" s="126" t="s">
        <v>128</v>
      </c>
      <c r="E546" s="127" t="s">
        <v>775</v>
      </c>
      <c r="F546" s="128" t="s">
        <v>776</v>
      </c>
      <c r="G546" s="129" t="s">
        <v>131</v>
      </c>
      <c r="H546" s="130">
        <v>79</v>
      </c>
      <c r="I546" s="131"/>
      <c r="J546" s="132">
        <f>ROUND(I546*H546,2)</f>
        <v>0</v>
      </c>
      <c r="K546" s="128" t="s">
        <v>132</v>
      </c>
      <c r="L546" s="31"/>
      <c r="M546" s="133" t="s">
        <v>19</v>
      </c>
      <c r="N546" s="134" t="s">
        <v>47</v>
      </c>
      <c r="P546" s="135">
        <f>O546*H546</f>
        <v>0</v>
      </c>
      <c r="Q546" s="135">
        <v>2.5999999999999999E-3</v>
      </c>
      <c r="R546" s="135">
        <f>Q546*H546</f>
        <v>0.2054</v>
      </c>
      <c r="S546" s="135">
        <v>0</v>
      </c>
      <c r="T546" s="136">
        <f>S546*H546</f>
        <v>0</v>
      </c>
      <c r="AR546" s="137" t="s">
        <v>133</v>
      </c>
      <c r="AT546" s="137" t="s">
        <v>128</v>
      </c>
      <c r="AU546" s="137" t="s">
        <v>86</v>
      </c>
      <c r="AY546" s="16" t="s">
        <v>126</v>
      </c>
      <c r="BE546" s="138">
        <f>IF(N546="základní",J546,0)</f>
        <v>0</v>
      </c>
      <c r="BF546" s="138">
        <f>IF(N546="snížená",J546,0)</f>
        <v>0</v>
      </c>
      <c r="BG546" s="138">
        <f>IF(N546="zákl. přenesená",J546,0)</f>
        <v>0</v>
      </c>
      <c r="BH546" s="138">
        <f>IF(N546="sníž. přenesená",J546,0)</f>
        <v>0</v>
      </c>
      <c r="BI546" s="138">
        <f>IF(N546="nulová",J546,0)</f>
        <v>0</v>
      </c>
      <c r="BJ546" s="16" t="s">
        <v>84</v>
      </c>
      <c r="BK546" s="138">
        <f>ROUND(I546*H546,2)</f>
        <v>0</v>
      </c>
      <c r="BL546" s="16" t="s">
        <v>133</v>
      </c>
      <c r="BM546" s="137" t="s">
        <v>777</v>
      </c>
    </row>
    <row r="547" spans="2:65" s="1" customFormat="1">
      <c r="B547" s="31"/>
      <c r="D547" s="139" t="s">
        <v>135</v>
      </c>
      <c r="F547" s="140" t="s">
        <v>778</v>
      </c>
      <c r="I547" s="141"/>
      <c r="L547" s="31"/>
      <c r="M547" s="142"/>
      <c r="T547" s="52"/>
      <c r="AT547" s="16" t="s">
        <v>135</v>
      </c>
      <c r="AU547" s="16" t="s">
        <v>86</v>
      </c>
    </row>
    <row r="548" spans="2:65" s="12" customFormat="1">
      <c r="B548" s="143"/>
      <c r="D548" s="144" t="s">
        <v>137</v>
      </c>
      <c r="E548" s="145" t="s">
        <v>19</v>
      </c>
      <c r="F548" s="146" t="s">
        <v>779</v>
      </c>
      <c r="H548" s="145" t="s">
        <v>19</v>
      </c>
      <c r="I548" s="147"/>
      <c r="L548" s="143"/>
      <c r="M548" s="148"/>
      <c r="T548" s="149"/>
      <c r="AT548" s="145" t="s">
        <v>137</v>
      </c>
      <c r="AU548" s="145" t="s">
        <v>86</v>
      </c>
      <c r="AV548" s="12" t="s">
        <v>84</v>
      </c>
      <c r="AW548" s="12" t="s">
        <v>37</v>
      </c>
      <c r="AX548" s="12" t="s">
        <v>76</v>
      </c>
      <c r="AY548" s="145" t="s">
        <v>126</v>
      </c>
    </row>
    <row r="549" spans="2:65" s="13" customFormat="1">
      <c r="B549" s="150"/>
      <c r="D549" s="144" t="s">
        <v>137</v>
      </c>
      <c r="E549" s="151" t="s">
        <v>19</v>
      </c>
      <c r="F549" s="152" t="s">
        <v>133</v>
      </c>
      <c r="H549" s="153">
        <v>4</v>
      </c>
      <c r="I549" s="154"/>
      <c r="L549" s="150"/>
      <c r="M549" s="155"/>
      <c r="T549" s="156"/>
      <c r="AT549" s="151" t="s">
        <v>137</v>
      </c>
      <c r="AU549" s="151" t="s">
        <v>86</v>
      </c>
      <c r="AV549" s="13" t="s">
        <v>86</v>
      </c>
      <c r="AW549" s="13" t="s">
        <v>37</v>
      </c>
      <c r="AX549" s="13" t="s">
        <v>76</v>
      </c>
      <c r="AY549" s="151" t="s">
        <v>126</v>
      </c>
    </row>
    <row r="550" spans="2:65" s="12" customFormat="1">
      <c r="B550" s="143"/>
      <c r="D550" s="144" t="s">
        <v>137</v>
      </c>
      <c r="E550" s="145" t="s">
        <v>19</v>
      </c>
      <c r="F550" s="146" t="s">
        <v>780</v>
      </c>
      <c r="H550" s="145" t="s">
        <v>19</v>
      </c>
      <c r="I550" s="147"/>
      <c r="L550" s="143"/>
      <c r="M550" s="148"/>
      <c r="T550" s="149"/>
      <c r="AT550" s="145" t="s">
        <v>137</v>
      </c>
      <c r="AU550" s="145" t="s">
        <v>86</v>
      </c>
      <c r="AV550" s="12" t="s">
        <v>84</v>
      </c>
      <c r="AW550" s="12" t="s">
        <v>37</v>
      </c>
      <c r="AX550" s="12" t="s">
        <v>76</v>
      </c>
      <c r="AY550" s="145" t="s">
        <v>126</v>
      </c>
    </row>
    <row r="551" spans="2:65" s="13" customFormat="1">
      <c r="B551" s="150"/>
      <c r="D551" s="144" t="s">
        <v>137</v>
      </c>
      <c r="E551" s="151" t="s">
        <v>19</v>
      </c>
      <c r="F551" s="152" t="s">
        <v>167</v>
      </c>
      <c r="H551" s="153">
        <v>5</v>
      </c>
      <c r="I551" s="154"/>
      <c r="L551" s="150"/>
      <c r="M551" s="155"/>
      <c r="T551" s="156"/>
      <c r="AT551" s="151" t="s">
        <v>137</v>
      </c>
      <c r="AU551" s="151" t="s">
        <v>86</v>
      </c>
      <c r="AV551" s="13" t="s">
        <v>86</v>
      </c>
      <c r="AW551" s="13" t="s">
        <v>37</v>
      </c>
      <c r="AX551" s="13" t="s">
        <v>76</v>
      </c>
      <c r="AY551" s="151" t="s">
        <v>126</v>
      </c>
    </row>
    <row r="552" spans="2:65" s="12" customFormat="1">
      <c r="B552" s="143"/>
      <c r="D552" s="144" t="s">
        <v>137</v>
      </c>
      <c r="E552" s="145" t="s">
        <v>19</v>
      </c>
      <c r="F552" s="146" t="s">
        <v>781</v>
      </c>
      <c r="H552" s="145" t="s">
        <v>19</v>
      </c>
      <c r="I552" s="147"/>
      <c r="L552" s="143"/>
      <c r="M552" s="148"/>
      <c r="T552" s="149"/>
      <c r="AT552" s="145" t="s">
        <v>137</v>
      </c>
      <c r="AU552" s="145" t="s">
        <v>86</v>
      </c>
      <c r="AV552" s="12" t="s">
        <v>84</v>
      </c>
      <c r="AW552" s="12" t="s">
        <v>37</v>
      </c>
      <c r="AX552" s="12" t="s">
        <v>76</v>
      </c>
      <c r="AY552" s="145" t="s">
        <v>126</v>
      </c>
    </row>
    <row r="553" spans="2:65" s="13" customFormat="1">
      <c r="B553" s="150"/>
      <c r="D553" s="144" t="s">
        <v>137</v>
      </c>
      <c r="E553" s="151" t="s">
        <v>19</v>
      </c>
      <c r="F553" s="152" t="s">
        <v>84</v>
      </c>
      <c r="H553" s="153">
        <v>1</v>
      </c>
      <c r="I553" s="154"/>
      <c r="L553" s="150"/>
      <c r="M553" s="155"/>
      <c r="T553" s="156"/>
      <c r="AT553" s="151" t="s">
        <v>137</v>
      </c>
      <c r="AU553" s="151" t="s">
        <v>86</v>
      </c>
      <c r="AV553" s="13" t="s">
        <v>86</v>
      </c>
      <c r="AW553" s="13" t="s">
        <v>37</v>
      </c>
      <c r="AX553" s="13" t="s">
        <v>76</v>
      </c>
      <c r="AY553" s="151" t="s">
        <v>126</v>
      </c>
    </row>
    <row r="554" spans="2:65" s="12" customFormat="1">
      <c r="B554" s="143"/>
      <c r="D554" s="144" t="s">
        <v>137</v>
      </c>
      <c r="E554" s="145" t="s">
        <v>19</v>
      </c>
      <c r="F554" s="146" t="s">
        <v>782</v>
      </c>
      <c r="H554" s="145" t="s">
        <v>19</v>
      </c>
      <c r="I554" s="147"/>
      <c r="L554" s="143"/>
      <c r="M554" s="148"/>
      <c r="T554" s="149"/>
      <c r="AT554" s="145" t="s">
        <v>137</v>
      </c>
      <c r="AU554" s="145" t="s">
        <v>86</v>
      </c>
      <c r="AV554" s="12" t="s">
        <v>84</v>
      </c>
      <c r="AW554" s="12" t="s">
        <v>37</v>
      </c>
      <c r="AX554" s="12" t="s">
        <v>76</v>
      </c>
      <c r="AY554" s="145" t="s">
        <v>126</v>
      </c>
    </row>
    <row r="555" spans="2:65" s="13" customFormat="1">
      <c r="B555" s="150"/>
      <c r="D555" s="144" t="s">
        <v>137</v>
      </c>
      <c r="E555" s="151" t="s">
        <v>19</v>
      </c>
      <c r="F555" s="152" t="s">
        <v>133</v>
      </c>
      <c r="H555" s="153">
        <v>4</v>
      </c>
      <c r="I555" s="154"/>
      <c r="L555" s="150"/>
      <c r="M555" s="155"/>
      <c r="T555" s="156"/>
      <c r="AT555" s="151" t="s">
        <v>137</v>
      </c>
      <c r="AU555" s="151" t="s">
        <v>86</v>
      </c>
      <c r="AV555" s="13" t="s">
        <v>86</v>
      </c>
      <c r="AW555" s="13" t="s">
        <v>37</v>
      </c>
      <c r="AX555" s="13" t="s">
        <v>76</v>
      </c>
      <c r="AY555" s="151" t="s">
        <v>126</v>
      </c>
    </row>
    <row r="556" spans="2:65" s="12" customFormat="1">
      <c r="B556" s="143"/>
      <c r="D556" s="144" t="s">
        <v>137</v>
      </c>
      <c r="E556" s="145" t="s">
        <v>19</v>
      </c>
      <c r="F556" s="146" t="s">
        <v>783</v>
      </c>
      <c r="H556" s="145" t="s">
        <v>19</v>
      </c>
      <c r="I556" s="147"/>
      <c r="L556" s="143"/>
      <c r="M556" s="148"/>
      <c r="T556" s="149"/>
      <c r="AT556" s="145" t="s">
        <v>137</v>
      </c>
      <c r="AU556" s="145" t="s">
        <v>86</v>
      </c>
      <c r="AV556" s="12" t="s">
        <v>84</v>
      </c>
      <c r="AW556" s="12" t="s">
        <v>37</v>
      </c>
      <c r="AX556" s="12" t="s">
        <v>76</v>
      </c>
      <c r="AY556" s="145" t="s">
        <v>126</v>
      </c>
    </row>
    <row r="557" spans="2:65" s="13" customFormat="1">
      <c r="B557" s="150"/>
      <c r="D557" s="144" t="s">
        <v>137</v>
      </c>
      <c r="E557" s="151" t="s">
        <v>19</v>
      </c>
      <c r="F557" s="152" t="s">
        <v>250</v>
      </c>
      <c r="H557" s="153">
        <v>17</v>
      </c>
      <c r="I557" s="154"/>
      <c r="L557" s="150"/>
      <c r="M557" s="155"/>
      <c r="T557" s="156"/>
      <c r="AT557" s="151" t="s">
        <v>137</v>
      </c>
      <c r="AU557" s="151" t="s">
        <v>86</v>
      </c>
      <c r="AV557" s="13" t="s">
        <v>86</v>
      </c>
      <c r="AW557" s="13" t="s">
        <v>37</v>
      </c>
      <c r="AX557" s="13" t="s">
        <v>76</v>
      </c>
      <c r="AY557" s="151" t="s">
        <v>126</v>
      </c>
    </row>
    <row r="558" spans="2:65" s="12" customFormat="1">
      <c r="B558" s="143"/>
      <c r="D558" s="144" t="s">
        <v>137</v>
      </c>
      <c r="E558" s="145" t="s">
        <v>19</v>
      </c>
      <c r="F558" s="146" t="s">
        <v>784</v>
      </c>
      <c r="H558" s="145" t="s">
        <v>19</v>
      </c>
      <c r="I558" s="147"/>
      <c r="L558" s="143"/>
      <c r="M558" s="148"/>
      <c r="T558" s="149"/>
      <c r="AT558" s="145" t="s">
        <v>137</v>
      </c>
      <c r="AU558" s="145" t="s">
        <v>86</v>
      </c>
      <c r="AV558" s="12" t="s">
        <v>84</v>
      </c>
      <c r="AW558" s="12" t="s">
        <v>37</v>
      </c>
      <c r="AX558" s="12" t="s">
        <v>76</v>
      </c>
      <c r="AY558" s="145" t="s">
        <v>126</v>
      </c>
    </row>
    <row r="559" spans="2:65" s="13" customFormat="1">
      <c r="B559" s="150"/>
      <c r="D559" s="144" t="s">
        <v>137</v>
      </c>
      <c r="E559" s="151" t="s">
        <v>19</v>
      </c>
      <c r="F559" s="152" t="s">
        <v>8</v>
      </c>
      <c r="H559" s="153">
        <v>12</v>
      </c>
      <c r="I559" s="154"/>
      <c r="L559" s="150"/>
      <c r="M559" s="155"/>
      <c r="T559" s="156"/>
      <c r="AT559" s="151" t="s">
        <v>137</v>
      </c>
      <c r="AU559" s="151" t="s">
        <v>86</v>
      </c>
      <c r="AV559" s="13" t="s">
        <v>86</v>
      </c>
      <c r="AW559" s="13" t="s">
        <v>37</v>
      </c>
      <c r="AX559" s="13" t="s">
        <v>76</v>
      </c>
      <c r="AY559" s="151" t="s">
        <v>126</v>
      </c>
    </row>
    <row r="560" spans="2:65" s="12" customFormat="1">
      <c r="B560" s="143"/>
      <c r="D560" s="144" t="s">
        <v>137</v>
      </c>
      <c r="E560" s="145" t="s">
        <v>19</v>
      </c>
      <c r="F560" s="146" t="s">
        <v>785</v>
      </c>
      <c r="H560" s="145" t="s">
        <v>19</v>
      </c>
      <c r="I560" s="147"/>
      <c r="L560" s="143"/>
      <c r="M560" s="148"/>
      <c r="T560" s="149"/>
      <c r="AT560" s="145" t="s">
        <v>137</v>
      </c>
      <c r="AU560" s="145" t="s">
        <v>86</v>
      </c>
      <c r="AV560" s="12" t="s">
        <v>84</v>
      </c>
      <c r="AW560" s="12" t="s">
        <v>37</v>
      </c>
      <c r="AX560" s="12" t="s">
        <v>76</v>
      </c>
      <c r="AY560" s="145" t="s">
        <v>126</v>
      </c>
    </row>
    <row r="561" spans="2:65" s="13" customFormat="1">
      <c r="B561" s="150"/>
      <c r="D561" s="144" t="s">
        <v>137</v>
      </c>
      <c r="E561" s="151" t="s">
        <v>19</v>
      </c>
      <c r="F561" s="152" t="s">
        <v>179</v>
      </c>
      <c r="H561" s="153">
        <v>7</v>
      </c>
      <c r="I561" s="154"/>
      <c r="L561" s="150"/>
      <c r="M561" s="155"/>
      <c r="T561" s="156"/>
      <c r="AT561" s="151" t="s">
        <v>137</v>
      </c>
      <c r="AU561" s="151" t="s">
        <v>86</v>
      </c>
      <c r="AV561" s="13" t="s">
        <v>86</v>
      </c>
      <c r="AW561" s="13" t="s">
        <v>37</v>
      </c>
      <c r="AX561" s="13" t="s">
        <v>76</v>
      </c>
      <c r="AY561" s="151" t="s">
        <v>126</v>
      </c>
    </row>
    <row r="562" spans="2:65" s="12" customFormat="1">
      <c r="B562" s="143"/>
      <c r="D562" s="144" t="s">
        <v>137</v>
      </c>
      <c r="E562" s="145" t="s">
        <v>19</v>
      </c>
      <c r="F562" s="146" t="s">
        <v>786</v>
      </c>
      <c r="H562" s="145" t="s">
        <v>19</v>
      </c>
      <c r="I562" s="147"/>
      <c r="L562" s="143"/>
      <c r="M562" s="148"/>
      <c r="T562" s="149"/>
      <c r="AT562" s="145" t="s">
        <v>137</v>
      </c>
      <c r="AU562" s="145" t="s">
        <v>86</v>
      </c>
      <c r="AV562" s="12" t="s">
        <v>84</v>
      </c>
      <c r="AW562" s="12" t="s">
        <v>37</v>
      </c>
      <c r="AX562" s="12" t="s">
        <v>76</v>
      </c>
      <c r="AY562" s="145" t="s">
        <v>126</v>
      </c>
    </row>
    <row r="563" spans="2:65" s="13" customFormat="1">
      <c r="B563" s="150"/>
      <c r="D563" s="144" t="s">
        <v>137</v>
      </c>
      <c r="E563" s="151" t="s">
        <v>19</v>
      </c>
      <c r="F563" s="152" t="s">
        <v>186</v>
      </c>
      <c r="H563" s="153">
        <v>8</v>
      </c>
      <c r="I563" s="154"/>
      <c r="L563" s="150"/>
      <c r="M563" s="155"/>
      <c r="T563" s="156"/>
      <c r="AT563" s="151" t="s">
        <v>137</v>
      </c>
      <c r="AU563" s="151" t="s">
        <v>86</v>
      </c>
      <c r="AV563" s="13" t="s">
        <v>86</v>
      </c>
      <c r="AW563" s="13" t="s">
        <v>37</v>
      </c>
      <c r="AX563" s="13" t="s">
        <v>76</v>
      </c>
      <c r="AY563" s="151" t="s">
        <v>126</v>
      </c>
    </row>
    <row r="564" spans="2:65" s="12" customFormat="1">
      <c r="B564" s="143"/>
      <c r="D564" s="144" t="s">
        <v>137</v>
      </c>
      <c r="E564" s="145" t="s">
        <v>19</v>
      </c>
      <c r="F564" s="146" t="s">
        <v>787</v>
      </c>
      <c r="H564" s="145" t="s">
        <v>19</v>
      </c>
      <c r="I564" s="147"/>
      <c r="L564" s="143"/>
      <c r="M564" s="148"/>
      <c r="T564" s="149"/>
      <c r="AT564" s="145" t="s">
        <v>137</v>
      </c>
      <c r="AU564" s="145" t="s">
        <v>86</v>
      </c>
      <c r="AV564" s="12" t="s">
        <v>84</v>
      </c>
      <c r="AW564" s="12" t="s">
        <v>37</v>
      </c>
      <c r="AX564" s="12" t="s">
        <v>76</v>
      </c>
      <c r="AY564" s="145" t="s">
        <v>126</v>
      </c>
    </row>
    <row r="565" spans="2:65" s="13" customFormat="1">
      <c r="B565" s="150"/>
      <c r="D565" s="144" t="s">
        <v>137</v>
      </c>
      <c r="E565" s="151" t="s">
        <v>19</v>
      </c>
      <c r="F565" s="152" t="s">
        <v>149</v>
      </c>
      <c r="H565" s="153">
        <v>3</v>
      </c>
      <c r="I565" s="154"/>
      <c r="L565" s="150"/>
      <c r="M565" s="155"/>
      <c r="T565" s="156"/>
      <c r="AT565" s="151" t="s">
        <v>137</v>
      </c>
      <c r="AU565" s="151" t="s">
        <v>86</v>
      </c>
      <c r="AV565" s="13" t="s">
        <v>86</v>
      </c>
      <c r="AW565" s="13" t="s">
        <v>37</v>
      </c>
      <c r="AX565" s="13" t="s">
        <v>76</v>
      </c>
      <c r="AY565" s="151" t="s">
        <v>126</v>
      </c>
    </row>
    <row r="566" spans="2:65" s="12" customFormat="1">
      <c r="B566" s="143"/>
      <c r="D566" s="144" t="s">
        <v>137</v>
      </c>
      <c r="E566" s="145" t="s">
        <v>19</v>
      </c>
      <c r="F566" s="146" t="s">
        <v>788</v>
      </c>
      <c r="H566" s="145" t="s">
        <v>19</v>
      </c>
      <c r="I566" s="147"/>
      <c r="L566" s="143"/>
      <c r="M566" s="148"/>
      <c r="T566" s="149"/>
      <c r="AT566" s="145" t="s">
        <v>137</v>
      </c>
      <c r="AU566" s="145" t="s">
        <v>86</v>
      </c>
      <c r="AV566" s="12" t="s">
        <v>84</v>
      </c>
      <c r="AW566" s="12" t="s">
        <v>37</v>
      </c>
      <c r="AX566" s="12" t="s">
        <v>76</v>
      </c>
      <c r="AY566" s="145" t="s">
        <v>126</v>
      </c>
    </row>
    <row r="567" spans="2:65" s="13" customFormat="1">
      <c r="B567" s="150"/>
      <c r="D567" s="144" t="s">
        <v>137</v>
      </c>
      <c r="E567" s="151" t="s">
        <v>19</v>
      </c>
      <c r="F567" s="152" t="s">
        <v>8</v>
      </c>
      <c r="H567" s="153">
        <v>12</v>
      </c>
      <c r="I567" s="154"/>
      <c r="L567" s="150"/>
      <c r="M567" s="155"/>
      <c r="T567" s="156"/>
      <c r="AT567" s="151" t="s">
        <v>137</v>
      </c>
      <c r="AU567" s="151" t="s">
        <v>86</v>
      </c>
      <c r="AV567" s="13" t="s">
        <v>86</v>
      </c>
      <c r="AW567" s="13" t="s">
        <v>37</v>
      </c>
      <c r="AX567" s="13" t="s">
        <v>76</v>
      </c>
      <c r="AY567" s="151" t="s">
        <v>126</v>
      </c>
    </row>
    <row r="568" spans="2:65" s="12" customFormat="1">
      <c r="B568" s="143"/>
      <c r="D568" s="144" t="s">
        <v>137</v>
      </c>
      <c r="E568" s="145" t="s">
        <v>19</v>
      </c>
      <c r="F568" s="146" t="s">
        <v>788</v>
      </c>
      <c r="H568" s="145" t="s">
        <v>19</v>
      </c>
      <c r="I568" s="147"/>
      <c r="L568" s="143"/>
      <c r="M568" s="148"/>
      <c r="T568" s="149"/>
      <c r="AT568" s="145" t="s">
        <v>137</v>
      </c>
      <c r="AU568" s="145" t="s">
        <v>86</v>
      </c>
      <c r="AV568" s="12" t="s">
        <v>84</v>
      </c>
      <c r="AW568" s="12" t="s">
        <v>37</v>
      </c>
      <c r="AX568" s="12" t="s">
        <v>76</v>
      </c>
      <c r="AY568" s="145" t="s">
        <v>126</v>
      </c>
    </row>
    <row r="569" spans="2:65" s="13" customFormat="1">
      <c r="B569" s="150"/>
      <c r="D569" s="144" t="s">
        <v>137</v>
      </c>
      <c r="E569" s="151" t="s">
        <v>19</v>
      </c>
      <c r="F569" s="152" t="s">
        <v>149</v>
      </c>
      <c r="H569" s="153">
        <v>3</v>
      </c>
      <c r="I569" s="154"/>
      <c r="L569" s="150"/>
      <c r="M569" s="155"/>
      <c r="T569" s="156"/>
      <c r="AT569" s="151" t="s">
        <v>137</v>
      </c>
      <c r="AU569" s="151" t="s">
        <v>86</v>
      </c>
      <c r="AV569" s="13" t="s">
        <v>86</v>
      </c>
      <c r="AW569" s="13" t="s">
        <v>37</v>
      </c>
      <c r="AX569" s="13" t="s">
        <v>76</v>
      </c>
      <c r="AY569" s="151" t="s">
        <v>126</v>
      </c>
    </row>
    <row r="570" spans="2:65" s="12" customFormat="1">
      <c r="B570" s="143"/>
      <c r="D570" s="144" t="s">
        <v>137</v>
      </c>
      <c r="E570" s="145" t="s">
        <v>19</v>
      </c>
      <c r="F570" s="146" t="s">
        <v>788</v>
      </c>
      <c r="H570" s="145" t="s">
        <v>19</v>
      </c>
      <c r="I570" s="147"/>
      <c r="L570" s="143"/>
      <c r="M570" s="148"/>
      <c r="T570" s="149"/>
      <c r="AT570" s="145" t="s">
        <v>137</v>
      </c>
      <c r="AU570" s="145" t="s">
        <v>86</v>
      </c>
      <c r="AV570" s="12" t="s">
        <v>84</v>
      </c>
      <c r="AW570" s="12" t="s">
        <v>37</v>
      </c>
      <c r="AX570" s="12" t="s">
        <v>76</v>
      </c>
      <c r="AY570" s="145" t="s">
        <v>126</v>
      </c>
    </row>
    <row r="571" spans="2:65" s="13" customFormat="1">
      <c r="B571" s="150"/>
      <c r="D571" s="144" t="s">
        <v>137</v>
      </c>
      <c r="E571" s="151" t="s">
        <v>19</v>
      </c>
      <c r="F571" s="152" t="s">
        <v>149</v>
      </c>
      <c r="H571" s="153">
        <v>3</v>
      </c>
      <c r="I571" s="154"/>
      <c r="L571" s="150"/>
      <c r="M571" s="155"/>
      <c r="T571" s="156"/>
      <c r="AT571" s="151" t="s">
        <v>137</v>
      </c>
      <c r="AU571" s="151" t="s">
        <v>86</v>
      </c>
      <c r="AV571" s="13" t="s">
        <v>86</v>
      </c>
      <c r="AW571" s="13" t="s">
        <v>37</v>
      </c>
      <c r="AX571" s="13" t="s">
        <v>76</v>
      </c>
      <c r="AY571" s="151" t="s">
        <v>126</v>
      </c>
    </row>
    <row r="572" spans="2:65" s="14" customFormat="1">
      <c r="B572" s="157"/>
      <c r="D572" s="144" t="s">
        <v>137</v>
      </c>
      <c r="E572" s="158" t="s">
        <v>19</v>
      </c>
      <c r="F572" s="159" t="s">
        <v>148</v>
      </c>
      <c r="H572" s="160">
        <v>79</v>
      </c>
      <c r="I572" s="161"/>
      <c r="L572" s="157"/>
      <c r="M572" s="162"/>
      <c r="T572" s="163"/>
      <c r="AT572" s="158" t="s">
        <v>137</v>
      </c>
      <c r="AU572" s="158" t="s">
        <v>86</v>
      </c>
      <c r="AV572" s="14" t="s">
        <v>133</v>
      </c>
      <c r="AW572" s="14" t="s">
        <v>37</v>
      </c>
      <c r="AX572" s="14" t="s">
        <v>84</v>
      </c>
      <c r="AY572" s="158" t="s">
        <v>126</v>
      </c>
    </row>
    <row r="573" spans="2:65" s="1" customFormat="1" ht="16.5" customHeight="1">
      <c r="B573" s="31"/>
      <c r="C573" s="126" t="s">
        <v>789</v>
      </c>
      <c r="D573" s="126" t="s">
        <v>128</v>
      </c>
      <c r="E573" s="127" t="s">
        <v>790</v>
      </c>
      <c r="F573" s="128" t="s">
        <v>791</v>
      </c>
      <c r="G573" s="129" t="s">
        <v>420</v>
      </c>
      <c r="H573" s="130">
        <v>3</v>
      </c>
      <c r="I573" s="131"/>
      <c r="J573" s="132">
        <f>ROUND(I573*H573,2)</f>
        <v>0</v>
      </c>
      <c r="K573" s="128" t="s">
        <v>132</v>
      </c>
      <c r="L573" s="31"/>
      <c r="M573" s="133" t="s">
        <v>19</v>
      </c>
      <c r="N573" s="134" t="s">
        <v>47</v>
      </c>
      <c r="P573" s="135">
        <f>O573*H573</f>
        <v>0</v>
      </c>
      <c r="Q573" s="135">
        <v>1.58E-3</v>
      </c>
      <c r="R573" s="135">
        <f>Q573*H573</f>
        <v>4.7400000000000003E-3</v>
      </c>
      <c r="S573" s="135">
        <v>0</v>
      </c>
      <c r="T573" s="136">
        <f>S573*H573</f>
        <v>0</v>
      </c>
      <c r="AR573" s="137" t="s">
        <v>133</v>
      </c>
      <c r="AT573" s="137" t="s">
        <v>128</v>
      </c>
      <c r="AU573" s="137" t="s">
        <v>86</v>
      </c>
      <c r="AY573" s="16" t="s">
        <v>126</v>
      </c>
      <c r="BE573" s="138">
        <f>IF(N573="základní",J573,0)</f>
        <v>0</v>
      </c>
      <c r="BF573" s="138">
        <f>IF(N573="snížená",J573,0)</f>
        <v>0</v>
      </c>
      <c r="BG573" s="138">
        <f>IF(N573="zákl. přenesená",J573,0)</f>
        <v>0</v>
      </c>
      <c r="BH573" s="138">
        <f>IF(N573="sníž. přenesená",J573,0)</f>
        <v>0</v>
      </c>
      <c r="BI573" s="138">
        <f>IF(N573="nulová",J573,0)</f>
        <v>0</v>
      </c>
      <c r="BJ573" s="16" t="s">
        <v>84</v>
      </c>
      <c r="BK573" s="138">
        <f>ROUND(I573*H573,2)</f>
        <v>0</v>
      </c>
      <c r="BL573" s="16" t="s">
        <v>133</v>
      </c>
      <c r="BM573" s="137" t="s">
        <v>792</v>
      </c>
    </row>
    <row r="574" spans="2:65" s="1" customFormat="1">
      <c r="B574" s="31"/>
      <c r="D574" s="139" t="s">
        <v>135</v>
      </c>
      <c r="F574" s="140" t="s">
        <v>793</v>
      </c>
      <c r="I574" s="141"/>
      <c r="L574" s="31"/>
      <c r="M574" s="142"/>
      <c r="T574" s="52"/>
      <c r="AT574" s="16" t="s">
        <v>135</v>
      </c>
      <c r="AU574" s="16" t="s">
        <v>86</v>
      </c>
    </row>
    <row r="575" spans="2:65" s="12" customFormat="1">
      <c r="B575" s="143"/>
      <c r="D575" s="144" t="s">
        <v>137</v>
      </c>
      <c r="E575" s="145" t="s">
        <v>19</v>
      </c>
      <c r="F575" s="146" t="s">
        <v>794</v>
      </c>
      <c r="H575" s="145" t="s">
        <v>19</v>
      </c>
      <c r="I575" s="147"/>
      <c r="L575" s="143"/>
      <c r="M575" s="148"/>
      <c r="T575" s="149"/>
      <c r="AT575" s="145" t="s">
        <v>137</v>
      </c>
      <c r="AU575" s="145" t="s">
        <v>86</v>
      </c>
      <c r="AV575" s="12" t="s">
        <v>84</v>
      </c>
      <c r="AW575" s="12" t="s">
        <v>37</v>
      </c>
      <c r="AX575" s="12" t="s">
        <v>76</v>
      </c>
      <c r="AY575" s="145" t="s">
        <v>126</v>
      </c>
    </row>
    <row r="576" spans="2:65" s="13" customFormat="1">
      <c r="B576" s="150"/>
      <c r="D576" s="144" t="s">
        <v>137</v>
      </c>
      <c r="E576" s="151" t="s">
        <v>19</v>
      </c>
      <c r="F576" s="152" t="s">
        <v>86</v>
      </c>
      <c r="H576" s="153">
        <v>2</v>
      </c>
      <c r="I576" s="154"/>
      <c r="L576" s="150"/>
      <c r="M576" s="155"/>
      <c r="T576" s="156"/>
      <c r="AT576" s="151" t="s">
        <v>137</v>
      </c>
      <c r="AU576" s="151" t="s">
        <v>86</v>
      </c>
      <c r="AV576" s="13" t="s">
        <v>86</v>
      </c>
      <c r="AW576" s="13" t="s">
        <v>37</v>
      </c>
      <c r="AX576" s="13" t="s">
        <v>76</v>
      </c>
      <c r="AY576" s="151" t="s">
        <v>126</v>
      </c>
    </row>
    <row r="577" spans="2:65" s="12" customFormat="1">
      <c r="B577" s="143"/>
      <c r="D577" s="144" t="s">
        <v>137</v>
      </c>
      <c r="E577" s="145" t="s">
        <v>19</v>
      </c>
      <c r="F577" s="146" t="s">
        <v>795</v>
      </c>
      <c r="H577" s="145" t="s">
        <v>19</v>
      </c>
      <c r="I577" s="147"/>
      <c r="L577" s="143"/>
      <c r="M577" s="148"/>
      <c r="T577" s="149"/>
      <c r="AT577" s="145" t="s">
        <v>137</v>
      </c>
      <c r="AU577" s="145" t="s">
        <v>86</v>
      </c>
      <c r="AV577" s="12" t="s">
        <v>84</v>
      </c>
      <c r="AW577" s="12" t="s">
        <v>37</v>
      </c>
      <c r="AX577" s="12" t="s">
        <v>76</v>
      </c>
      <c r="AY577" s="145" t="s">
        <v>126</v>
      </c>
    </row>
    <row r="578" spans="2:65" s="13" customFormat="1">
      <c r="B578" s="150"/>
      <c r="D578" s="144" t="s">
        <v>137</v>
      </c>
      <c r="E578" s="151" t="s">
        <v>19</v>
      </c>
      <c r="F578" s="152" t="s">
        <v>84</v>
      </c>
      <c r="H578" s="153">
        <v>1</v>
      </c>
      <c r="I578" s="154"/>
      <c r="L578" s="150"/>
      <c r="M578" s="155"/>
      <c r="T578" s="156"/>
      <c r="AT578" s="151" t="s">
        <v>137</v>
      </c>
      <c r="AU578" s="151" t="s">
        <v>86</v>
      </c>
      <c r="AV578" s="13" t="s">
        <v>86</v>
      </c>
      <c r="AW578" s="13" t="s">
        <v>37</v>
      </c>
      <c r="AX578" s="13" t="s">
        <v>76</v>
      </c>
      <c r="AY578" s="151" t="s">
        <v>126</v>
      </c>
    </row>
    <row r="579" spans="2:65" s="14" customFormat="1">
      <c r="B579" s="157"/>
      <c r="D579" s="144" t="s">
        <v>137</v>
      </c>
      <c r="E579" s="158" t="s">
        <v>19</v>
      </c>
      <c r="F579" s="159" t="s">
        <v>148</v>
      </c>
      <c r="H579" s="160">
        <v>3</v>
      </c>
      <c r="I579" s="161"/>
      <c r="L579" s="157"/>
      <c r="M579" s="162"/>
      <c r="T579" s="163"/>
      <c r="AT579" s="158" t="s">
        <v>137</v>
      </c>
      <c r="AU579" s="158" t="s">
        <v>86</v>
      </c>
      <c r="AV579" s="14" t="s">
        <v>133</v>
      </c>
      <c r="AW579" s="14" t="s">
        <v>37</v>
      </c>
      <c r="AX579" s="14" t="s">
        <v>84</v>
      </c>
      <c r="AY579" s="158" t="s">
        <v>126</v>
      </c>
    </row>
    <row r="580" spans="2:65" s="1" customFormat="1" ht="24.2" customHeight="1">
      <c r="B580" s="31"/>
      <c r="C580" s="126" t="s">
        <v>796</v>
      </c>
      <c r="D580" s="126" t="s">
        <v>128</v>
      </c>
      <c r="E580" s="127" t="s">
        <v>797</v>
      </c>
      <c r="F580" s="128" t="s">
        <v>798</v>
      </c>
      <c r="G580" s="129" t="s">
        <v>253</v>
      </c>
      <c r="H580" s="130">
        <v>140</v>
      </c>
      <c r="I580" s="131"/>
      <c r="J580" s="132">
        <f>ROUND(I580*H580,2)</f>
        <v>0</v>
      </c>
      <c r="K580" s="128" t="s">
        <v>132</v>
      </c>
      <c r="L580" s="31"/>
      <c r="M580" s="133" t="s">
        <v>19</v>
      </c>
      <c r="N580" s="134" t="s">
        <v>47</v>
      </c>
      <c r="P580" s="135">
        <f>O580*H580</f>
        <v>0</v>
      </c>
      <c r="Q580" s="135">
        <v>0</v>
      </c>
      <c r="R580" s="135">
        <f>Q580*H580</f>
        <v>0</v>
      </c>
      <c r="S580" s="135">
        <v>0</v>
      </c>
      <c r="T580" s="136">
        <f>S580*H580</f>
        <v>0</v>
      </c>
      <c r="AR580" s="137" t="s">
        <v>133</v>
      </c>
      <c r="AT580" s="137" t="s">
        <v>128</v>
      </c>
      <c r="AU580" s="137" t="s">
        <v>86</v>
      </c>
      <c r="AY580" s="16" t="s">
        <v>126</v>
      </c>
      <c r="BE580" s="138">
        <f>IF(N580="základní",J580,0)</f>
        <v>0</v>
      </c>
      <c r="BF580" s="138">
        <f>IF(N580="snížená",J580,0)</f>
        <v>0</v>
      </c>
      <c r="BG580" s="138">
        <f>IF(N580="zákl. přenesená",J580,0)</f>
        <v>0</v>
      </c>
      <c r="BH580" s="138">
        <f>IF(N580="sníž. přenesená",J580,0)</f>
        <v>0</v>
      </c>
      <c r="BI580" s="138">
        <f>IF(N580="nulová",J580,0)</f>
        <v>0</v>
      </c>
      <c r="BJ580" s="16" t="s">
        <v>84</v>
      </c>
      <c r="BK580" s="138">
        <f>ROUND(I580*H580,2)</f>
        <v>0</v>
      </c>
      <c r="BL580" s="16" t="s">
        <v>133</v>
      </c>
      <c r="BM580" s="137" t="s">
        <v>799</v>
      </c>
    </row>
    <row r="581" spans="2:65" s="1" customFormat="1">
      <c r="B581" s="31"/>
      <c r="D581" s="139" t="s">
        <v>135</v>
      </c>
      <c r="F581" s="140" t="s">
        <v>800</v>
      </c>
      <c r="I581" s="141"/>
      <c r="L581" s="31"/>
      <c r="M581" s="142"/>
      <c r="T581" s="52"/>
      <c r="AT581" s="16" t="s">
        <v>135</v>
      </c>
      <c r="AU581" s="16" t="s">
        <v>86</v>
      </c>
    </row>
    <row r="582" spans="2:65" s="1" customFormat="1" ht="24.2" customHeight="1">
      <c r="B582" s="31"/>
      <c r="C582" s="126" t="s">
        <v>801</v>
      </c>
      <c r="D582" s="126" t="s">
        <v>128</v>
      </c>
      <c r="E582" s="127" t="s">
        <v>802</v>
      </c>
      <c r="F582" s="128" t="s">
        <v>803</v>
      </c>
      <c r="G582" s="129" t="s">
        <v>131</v>
      </c>
      <c r="H582" s="130">
        <v>79</v>
      </c>
      <c r="I582" s="131"/>
      <c r="J582" s="132">
        <f>ROUND(I582*H582,2)</f>
        <v>0</v>
      </c>
      <c r="K582" s="128" t="s">
        <v>132</v>
      </c>
      <c r="L582" s="31"/>
      <c r="M582" s="133" t="s">
        <v>19</v>
      </c>
      <c r="N582" s="134" t="s">
        <v>47</v>
      </c>
      <c r="P582" s="135">
        <f>O582*H582</f>
        <v>0</v>
      </c>
      <c r="Q582" s="135">
        <v>1.0000000000000001E-5</v>
      </c>
      <c r="R582" s="135">
        <f>Q582*H582</f>
        <v>7.9000000000000001E-4</v>
      </c>
      <c r="S582" s="135">
        <v>0</v>
      </c>
      <c r="T582" s="136">
        <f>S582*H582</f>
        <v>0</v>
      </c>
      <c r="AR582" s="137" t="s">
        <v>133</v>
      </c>
      <c r="AT582" s="137" t="s">
        <v>128</v>
      </c>
      <c r="AU582" s="137" t="s">
        <v>86</v>
      </c>
      <c r="AY582" s="16" t="s">
        <v>126</v>
      </c>
      <c r="BE582" s="138">
        <f>IF(N582="základní",J582,0)</f>
        <v>0</v>
      </c>
      <c r="BF582" s="138">
        <f>IF(N582="snížená",J582,0)</f>
        <v>0</v>
      </c>
      <c r="BG582" s="138">
        <f>IF(N582="zákl. přenesená",J582,0)</f>
        <v>0</v>
      </c>
      <c r="BH582" s="138">
        <f>IF(N582="sníž. přenesená",J582,0)</f>
        <v>0</v>
      </c>
      <c r="BI582" s="138">
        <f>IF(N582="nulová",J582,0)</f>
        <v>0</v>
      </c>
      <c r="BJ582" s="16" t="s">
        <v>84</v>
      </c>
      <c r="BK582" s="138">
        <f>ROUND(I582*H582,2)</f>
        <v>0</v>
      </c>
      <c r="BL582" s="16" t="s">
        <v>133</v>
      </c>
      <c r="BM582" s="137" t="s">
        <v>804</v>
      </c>
    </row>
    <row r="583" spans="2:65" s="1" customFormat="1">
      <c r="B583" s="31"/>
      <c r="D583" s="139" t="s">
        <v>135</v>
      </c>
      <c r="F583" s="140" t="s">
        <v>805</v>
      </c>
      <c r="I583" s="141"/>
      <c r="L583" s="31"/>
      <c r="M583" s="142"/>
      <c r="T583" s="52"/>
      <c r="AT583" s="16" t="s">
        <v>135</v>
      </c>
      <c r="AU583" s="16" t="s">
        <v>86</v>
      </c>
    </row>
    <row r="584" spans="2:65" s="1" customFormat="1" ht="24.2" customHeight="1">
      <c r="B584" s="31"/>
      <c r="C584" s="126" t="s">
        <v>806</v>
      </c>
      <c r="D584" s="126" t="s">
        <v>128</v>
      </c>
      <c r="E584" s="127" t="s">
        <v>807</v>
      </c>
      <c r="F584" s="128" t="s">
        <v>808</v>
      </c>
      <c r="G584" s="129" t="s">
        <v>253</v>
      </c>
      <c r="H584" s="130">
        <v>773</v>
      </c>
      <c r="I584" s="131"/>
      <c r="J584" s="132">
        <f>ROUND(I584*H584,2)</f>
        <v>0</v>
      </c>
      <c r="K584" s="128" t="s">
        <v>132</v>
      </c>
      <c r="L584" s="31"/>
      <c r="M584" s="133" t="s">
        <v>19</v>
      </c>
      <c r="N584" s="134" t="s">
        <v>47</v>
      </c>
      <c r="P584" s="135">
        <f>O584*H584</f>
        <v>0</v>
      </c>
      <c r="Q584" s="135">
        <v>0.16850000000000001</v>
      </c>
      <c r="R584" s="135">
        <f>Q584*H584</f>
        <v>130.25050000000002</v>
      </c>
      <c r="S584" s="135">
        <v>0</v>
      </c>
      <c r="T584" s="136">
        <f>S584*H584</f>
        <v>0</v>
      </c>
      <c r="AR584" s="137" t="s">
        <v>133</v>
      </c>
      <c r="AT584" s="137" t="s">
        <v>128</v>
      </c>
      <c r="AU584" s="137" t="s">
        <v>86</v>
      </c>
      <c r="AY584" s="16" t="s">
        <v>126</v>
      </c>
      <c r="BE584" s="138">
        <f>IF(N584="základní",J584,0)</f>
        <v>0</v>
      </c>
      <c r="BF584" s="138">
        <f>IF(N584="snížená",J584,0)</f>
        <v>0</v>
      </c>
      <c r="BG584" s="138">
        <f>IF(N584="zákl. přenesená",J584,0)</f>
        <v>0</v>
      </c>
      <c r="BH584" s="138">
        <f>IF(N584="sníž. přenesená",J584,0)</f>
        <v>0</v>
      </c>
      <c r="BI584" s="138">
        <f>IF(N584="nulová",J584,0)</f>
        <v>0</v>
      </c>
      <c r="BJ584" s="16" t="s">
        <v>84</v>
      </c>
      <c r="BK584" s="138">
        <f>ROUND(I584*H584,2)</f>
        <v>0</v>
      </c>
      <c r="BL584" s="16" t="s">
        <v>133</v>
      </c>
      <c r="BM584" s="137" t="s">
        <v>809</v>
      </c>
    </row>
    <row r="585" spans="2:65" s="1" customFormat="1">
      <c r="B585" s="31"/>
      <c r="D585" s="139" t="s">
        <v>135</v>
      </c>
      <c r="F585" s="140" t="s">
        <v>810</v>
      </c>
      <c r="I585" s="141"/>
      <c r="L585" s="31"/>
      <c r="M585" s="142"/>
      <c r="T585" s="52"/>
      <c r="AT585" s="16" t="s">
        <v>135</v>
      </c>
      <c r="AU585" s="16" t="s">
        <v>86</v>
      </c>
    </row>
    <row r="586" spans="2:65" s="13" customFormat="1">
      <c r="B586" s="150"/>
      <c r="D586" s="144" t="s">
        <v>137</v>
      </c>
      <c r="E586" s="151" t="s">
        <v>19</v>
      </c>
      <c r="F586" s="152" t="s">
        <v>811</v>
      </c>
      <c r="H586" s="153">
        <v>773</v>
      </c>
      <c r="I586" s="154"/>
      <c r="L586" s="150"/>
      <c r="M586" s="155"/>
      <c r="T586" s="156"/>
      <c r="AT586" s="151" t="s">
        <v>137</v>
      </c>
      <c r="AU586" s="151" t="s">
        <v>86</v>
      </c>
      <c r="AV586" s="13" t="s">
        <v>86</v>
      </c>
      <c r="AW586" s="13" t="s">
        <v>37</v>
      </c>
      <c r="AX586" s="13" t="s">
        <v>84</v>
      </c>
      <c r="AY586" s="151" t="s">
        <v>126</v>
      </c>
    </row>
    <row r="587" spans="2:65" s="1" customFormat="1" ht="16.5" customHeight="1">
      <c r="B587" s="31"/>
      <c r="C587" s="164" t="s">
        <v>812</v>
      </c>
      <c r="D587" s="164" t="s">
        <v>362</v>
      </c>
      <c r="E587" s="165" t="s">
        <v>813</v>
      </c>
      <c r="F587" s="166" t="s">
        <v>814</v>
      </c>
      <c r="G587" s="167" t="s">
        <v>253</v>
      </c>
      <c r="H587" s="168">
        <v>332.52</v>
      </c>
      <c r="I587" s="169"/>
      <c r="J587" s="170">
        <f>ROUND(I587*H587,2)</f>
        <v>0</v>
      </c>
      <c r="K587" s="166" t="s">
        <v>132</v>
      </c>
      <c r="L587" s="171"/>
      <c r="M587" s="172" t="s">
        <v>19</v>
      </c>
      <c r="N587" s="173" t="s">
        <v>47</v>
      </c>
      <c r="P587" s="135">
        <f>O587*H587</f>
        <v>0</v>
      </c>
      <c r="Q587" s="135">
        <v>0.08</v>
      </c>
      <c r="R587" s="135">
        <f>Q587*H587</f>
        <v>26.601599999999998</v>
      </c>
      <c r="S587" s="135">
        <v>0</v>
      </c>
      <c r="T587" s="136">
        <f>S587*H587</f>
        <v>0</v>
      </c>
      <c r="AR587" s="137" t="s">
        <v>186</v>
      </c>
      <c r="AT587" s="137" t="s">
        <v>362</v>
      </c>
      <c r="AU587" s="137" t="s">
        <v>86</v>
      </c>
      <c r="AY587" s="16" t="s">
        <v>126</v>
      </c>
      <c r="BE587" s="138">
        <f>IF(N587="základní",J587,0)</f>
        <v>0</v>
      </c>
      <c r="BF587" s="138">
        <f>IF(N587="snížená",J587,0)</f>
        <v>0</v>
      </c>
      <c r="BG587" s="138">
        <f>IF(N587="zákl. přenesená",J587,0)</f>
        <v>0</v>
      </c>
      <c r="BH587" s="138">
        <f>IF(N587="sníž. přenesená",J587,0)</f>
        <v>0</v>
      </c>
      <c r="BI587" s="138">
        <f>IF(N587="nulová",J587,0)</f>
        <v>0</v>
      </c>
      <c r="BJ587" s="16" t="s">
        <v>84</v>
      </c>
      <c r="BK587" s="138">
        <f>ROUND(I587*H587,2)</f>
        <v>0</v>
      </c>
      <c r="BL587" s="16" t="s">
        <v>133</v>
      </c>
      <c r="BM587" s="137" t="s">
        <v>815</v>
      </c>
    </row>
    <row r="588" spans="2:65" s="13" customFormat="1">
      <c r="B588" s="150"/>
      <c r="D588" s="144" t="s">
        <v>137</v>
      </c>
      <c r="E588" s="151" t="s">
        <v>19</v>
      </c>
      <c r="F588" s="152" t="s">
        <v>816</v>
      </c>
      <c r="H588" s="153">
        <v>332.52</v>
      </c>
      <c r="I588" s="154"/>
      <c r="L588" s="150"/>
      <c r="M588" s="155"/>
      <c r="T588" s="156"/>
      <c r="AT588" s="151" t="s">
        <v>137</v>
      </c>
      <c r="AU588" s="151" t="s">
        <v>86</v>
      </c>
      <c r="AV588" s="13" t="s">
        <v>86</v>
      </c>
      <c r="AW588" s="13" t="s">
        <v>37</v>
      </c>
      <c r="AX588" s="13" t="s">
        <v>84</v>
      </c>
      <c r="AY588" s="151" t="s">
        <v>126</v>
      </c>
    </row>
    <row r="589" spans="2:65" s="1" customFormat="1" ht="16.5" customHeight="1">
      <c r="B589" s="31"/>
      <c r="C589" s="164" t="s">
        <v>817</v>
      </c>
      <c r="D589" s="164" t="s">
        <v>362</v>
      </c>
      <c r="E589" s="165" t="s">
        <v>818</v>
      </c>
      <c r="F589" s="166" t="s">
        <v>819</v>
      </c>
      <c r="G589" s="167" t="s">
        <v>253</v>
      </c>
      <c r="H589" s="168">
        <v>369.24</v>
      </c>
      <c r="I589" s="169"/>
      <c r="J589" s="170">
        <f>ROUND(I589*H589,2)</f>
        <v>0</v>
      </c>
      <c r="K589" s="166" t="s">
        <v>132</v>
      </c>
      <c r="L589" s="171"/>
      <c r="M589" s="172" t="s">
        <v>19</v>
      </c>
      <c r="N589" s="173" t="s">
        <v>47</v>
      </c>
      <c r="P589" s="135">
        <f>O589*H589</f>
        <v>0</v>
      </c>
      <c r="Q589" s="135">
        <v>4.8300000000000003E-2</v>
      </c>
      <c r="R589" s="135">
        <f>Q589*H589</f>
        <v>17.834292000000001</v>
      </c>
      <c r="S589" s="135">
        <v>0</v>
      </c>
      <c r="T589" s="136">
        <f>S589*H589</f>
        <v>0</v>
      </c>
      <c r="AR589" s="137" t="s">
        <v>186</v>
      </c>
      <c r="AT589" s="137" t="s">
        <v>362</v>
      </c>
      <c r="AU589" s="137" t="s">
        <v>86</v>
      </c>
      <c r="AY589" s="16" t="s">
        <v>126</v>
      </c>
      <c r="BE589" s="138">
        <f>IF(N589="základní",J589,0)</f>
        <v>0</v>
      </c>
      <c r="BF589" s="138">
        <f>IF(N589="snížená",J589,0)</f>
        <v>0</v>
      </c>
      <c r="BG589" s="138">
        <f>IF(N589="zákl. přenesená",J589,0)</f>
        <v>0</v>
      </c>
      <c r="BH589" s="138">
        <f>IF(N589="sníž. přenesená",J589,0)</f>
        <v>0</v>
      </c>
      <c r="BI589" s="138">
        <f>IF(N589="nulová",J589,0)</f>
        <v>0</v>
      </c>
      <c r="BJ589" s="16" t="s">
        <v>84</v>
      </c>
      <c r="BK589" s="138">
        <f>ROUND(I589*H589,2)</f>
        <v>0</v>
      </c>
      <c r="BL589" s="16" t="s">
        <v>133</v>
      </c>
      <c r="BM589" s="137" t="s">
        <v>820</v>
      </c>
    </row>
    <row r="590" spans="2:65" s="13" customFormat="1">
      <c r="B590" s="150"/>
      <c r="D590" s="144" t="s">
        <v>137</v>
      </c>
      <c r="E590" s="151" t="s">
        <v>19</v>
      </c>
      <c r="F590" s="152" t="s">
        <v>821</v>
      </c>
      <c r="H590" s="153">
        <v>369.24</v>
      </c>
      <c r="I590" s="154"/>
      <c r="L590" s="150"/>
      <c r="M590" s="155"/>
      <c r="T590" s="156"/>
      <c r="AT590" s="151" t="s">
        <v>137</v>
      </c>
      <c r="AU590" s="151" t="s">
        <v>86</v>
      </c>
      <c r="AV590" s="13" t="s">
        <v>86</v>
      </c>
      <c r="AW590" s="13" t="s">
        <v>37</v>
      </c>
      <c r="AX590" s="13" t="s">
        <v>84</v>
      </c>
      <c r="AY590" s="151" t="s">
        <v>126</v>
      </c>
    </row>
    <row r="591" spans="2:65" s="1" customFormat="1" ht="16.5" customHeight="1">
      <c r="B591" s="31"/>
      <c r="C591" s="164" t="s">
        <v>822</v>
      </c>
      <c r="D591" s="164" t="s">
        <v>362</v>
      </c>
      <c r="E591" s="165" t="s">
        <v>823</v>
      </c>
      <c r="F591" s="166" t="s">
        <v>824</v>
      </c>
      <c r="G591" s="167" t="s">
        <v>253</v>
      </c>
      <c r="H591" s="168">
        <v>36.72</v>
      </c>
      <c r="I591" s="169"/>
      <c r="J591" s="170">
        <f>ROUND(I591*H591,2)</f>
        <v>0</v>
      </c>
      <c r="K591" s="166" t="s">
        <v>132</v>
      </c>
      <c r="L591" s="171"/>
      <c r="M591" s="172" t="s">
        <v>19</v>
      </c>
      <c r="N591" s="173" t="s">
        <v>47</v>
      </c>
      <c r="P591" s="135">
        <f>O591*H591</f>
        <v>0</v>
      </c>
      <c r="Q591" s="135">
        <v>8.5999999999999993E-2</v>
      </c>
      <c r="R591" s="135">
        <f>Q591*H591</f>
        <v>3.1579199999999998</v>
      </c>
      <c r="S591" s="135">
        <v>0</v>
      </c>
      <c r="T591" s="136">
        <f>S591*H591</f>
        <v>0</v>
      </c>
      <c r="AR591" s="137" t="s">
        <v>186</v>
      </c>
      <c r="AT591" s="137" t="s">
        <v>362</v>
      </c>
      <c r="AU591" s="137" t="s">
        <v>86</v>
      </c>
      <c r="AY591" s="16" t="s">
        <v>126</v>
      </c>
      <c r="BE591" s="138">
        <f>IF(N591="základní",J591,0)</f>
        <v>0</v>
      </c>
      <c r="BF591" s="138">
        <f>IF(N591="snížená",J591,0)</f>
        <v>0</v>
      </c>
      <c r="BG591" s="138">
        <f>IF(N591="zákl. přenesená",J591,0)</f>
        <v>0</v>
      </c>
      <c r="BH591" s="138">
        <f>IF(N591="sníž. přenesená",J591,0)</f>
        <v>0</v>
      </c>
      <c r="BI591" s="138">
        <f>IF(N591="nulová",J591,0)</f>
        <v>0</v>
      </c>
      <c r="BJ591" s="16" t="s">
        <v>84</v>
      </c>
      <c r="BK591" s="138">
        <f>ROUND(I591*H591,2)</f>
        <v>0</v>
      </c>
      <c r="BL591" s="16" t="s">
        <v>133</v>
      </c>
      <c r="BM591" s="137" t="s">
        <v>825</v>
      </c>
    </row>
    <row r="592" spans="2:65" s="13" customFormat="1">
      <c r="B592" s="150"/>
      <c r="D592" s="144" t="s">
        <v>137</v>
      </c>
      <c r="E592" s="151" t="s">
        <v>19</v>
      </c>
      <c r="F592" s="152" t="s">
        <v>826</v>
      </c>
      <c r="H592" s="153">
        <v>36</v>
      </c>
      <c r="I592" s="154"/>
      <c r="L592" s="150"/>
      <c r="M592" s="155"/>
      <c r="T592" s="156"/>
      <c r="AT592" s="151" t="s">
        <v>137</v>
      </c>
      <c r="AU592" s="151" t="s">
        <v>86</v>
      </c>
      <c r="AV592" s="13" t="s">
        <v>86</v>
      </c>
      <c r="AW592" s="13" t="s">
        <v>37</v>
      </c>
      <c r="AX592" s="13" t="s">
        <v>76</v>
      </c>
      <c r="AY592" s="151" t="s">
        <v>126</v>
      </c>
    </row>
    <row r="593" spans="2:65" s="13" customFormat="1">
      <c r="B593" s="150"/>
      <c r="D593" s="144" t="s">
        <v>137</v>
      </c>
      <c r="E593" s="151" t="s">
        <v>19</v>
      </c>
      <c r="F593" s="152" t="s">
        <v>827</v>
      </c>
      <c r="H593" s="153">
        <v>36.72</v>
      </c>
      <c r="I593" s="154"/>
      <c r="L593" s="150"/>
      <c r="M593" s="155"/>
      <c r="T593" s="156"/>
      <c r="AT593" s="151" t="s">
        <v>137</v>
      </c>
      <c r="AU593" s="151" t="s">
        <v>86</v>
      </c>
      <c r="AV593" s="13" t="s">
        <v>86</v>
      </c>
      <c r="AW593" s="13" t="s">
        <v>37</v>
      </c>
      <c r="AX593" s="13" t="s">
        <v>84</v>
      </c>
      <c r="AY593" s="151" t="s">
        <v>126</v>
      </c>
    </row>
    <row r="594" spans="2:65" s="1" customFormat="1" ht="16.5" customHeight="1">
      <c r="B594" s="31"/>
      <c r="C594" s="164" t="s">
        <v>828</v>
      </c>
      <c r="D594" s="164" t="s">
        <v>362</v>
      </c>
      <c r="E594" s="165" t="s">
        <v>829</v>
      </c>
      <c r="F594" s="166" t="s">
        <v>830</v>
      </c>
      <c r="G594" s="167" t="s">
        <v>253</v>
      </c>
      <c r="H594" s="168">
        <v>56.1</v>
      </c>
      <c r="I594" s="169"/>
      <c r="J594" s="170">
        <f>ROUND(I594*H594,2)</f>
        <v>0</v>
      </c>
      <c r="K594" s="166" t="s">
        <v>132</v>
      </c>
      <c r="L594" s="171"/>
      <c r="M594" s="172" t="s">
        <v>19</v>
      </c>
      <c r="N594" s="173" t="s">
        <v>47</v>
      </c>
      <c r="P594" s="135">
        <f>O594*H594</f>
        <v>0</v>
      </c>
      <c r="Q594" s="135">
        <v>5.6000000000000001E-2</v>
      </c>
      <c r="R594" s="135">
        <f>Q594*H594</f>
        <v>3.1415999999999999</v>
      </c>
      <c r="S594" s="135">
        <v>0</v>
      </c>
      <c r="T594" s="136">
        <f>S594*H594</f>
        <v>0</v>
      </c>
      <c r="AR594" s="137" t="s">
        <v>186</v>
      </c>
      <c r="AT594" s="137" t="s">
        <v>362</v>
      </c>
      <c r="AU594" s="137" t="s">
        <v>86</v>
      </c>
      <c r="AY594" s="16" t="s">
        <v>126</v>
      </c>
      <c r="BE594" s="138">
        <f>IF(N594="základní",J594,0)</f>
        <v>0</v>
      </c>
      <c r="BF594" s="138">
        <f>IF(N594="snížená",J594,0)</f>
        <v>0</v>
      </c>
      <c r="BG594" s="138">
        <f>IF(N594="zákl. přenesená",J594,0)</f>
        <v>0</v>
      </c>
      <c r="BH594" s="138">
        <f>IF(N594="sníž. přenesená",J594,0)</f>
        <v>0</v>
      </c>
      <c r="BI594" s="138">
        <f>IF(N594="nulová",J594,0)</f>
        <v>0</v>
      </c>
      <c r="BJ594" s="16" t="s">
        <v>84</v>
      </c>
      <c r="BK594" s="138">
        <f>ROUND(I594*H594,2)</f>
        <v>0</v>
      </c>
      <c r="BL594" s="16" t="s">
        <v>133</v>
      </c>
      <c r="BM594" s="137" t="s">
        <v>831</v>
      </c>
    </row>
    <row r="595" spans="2:65" s="1" customFormat="1" ht="19.5">
      <c r="B595" s="31"/>
      <c r="D595" s="144" t="s">
        <v>399</v>
      </c>
      <c r="F595" s="174" t="s">
        <v>832</v>
      </c>
      <c r="I595" s="141"/>
      <c r="L595" s="31"/>
      <c r="M595" s="142"/>
      <c r="T595" s="52"/>
      <c r="AT595" s="16" t="s">
        <v>399</v>
      </c>
      <c r="AU595" s="16" t="s">
        <v>86</v>
      </c>
    </row>
    <row r="596" spans="2:65" s="13" customFormat="1">
      <c r="B596" s="150"/>
      <c r="D596" s="144" t="s">
        <v>137</v>
      </c>
      <c r="E596" s="151" t="s">
        <v>19</v>
      </c>
      <c r="F596" s="152" t="s">
        <v>833</v>
      </c>
      <c r="H596" s="153">
        <v>56.1</v>
      </c>
      <c r="I596" s="154"/>
      <c r="L596" s="150"/>
      <c r="M596" s="155"/>
      <c r="T596" s="156"/>
      <c r="AT596" s="151" t="s">
        <v>137</v>
      </c>
      <c r="AU596" s="151" t="s">
        <v>86</v>
      </c>
      <c r="AV596" s="13" t="s">
        <v>86</v>
      </c>
      <c r="AW596" s="13" t="s">
        <v>37</v>
      </c>
      <c r="AX596" s="13" t="s">
        <v>84</v>
      </c>
      <c r="AY596" s="151" t="s">
        <v>126</v>
      </c>
    </row>
    <row r="597" spans="2:65" s="1" customFormat="1" ht="24.2" customHeight="1">
      <c r="B597" s="31"/>
      <c r="C597" s="126" t="s">
        <v>834</v>
      </c>
      <c r="D597" s="126" t="s">
        <v>128</v>
      </c>
      <c r="E597" s="127" t="s">
        <v>835</v>
      </c>
      <c r="F597" s="128" t="s">
        <v>836</v>
      </c>
      <c r="G597" s="129" t="s">
        <v>253</v>
      </c>
      <c r="H597" s="130">
        <v>1048</v>
      </c>
      <c r="I597" s="131"/>
      <c r="J597" s="132">
        <f>ROUND(I597*H597,2)</f>
        <v>0</v>
      </c>
      <c r="K597" s="128" t="s">
        <v>132</v>
      </c>
      <c r="L597" s="31"/>
      <c r="M597" s="133" t="s">
        <v>19</v>
      </c>
      <c r="N597" s="134" t="s">
        <v>47</v>
      </c>
      <c r="P597" s="135">
        <f>O597*H597</f>
        <v>0</v>
      </c>
      <c r="Q597" s="135">
        <v>0.14041999999999999</v>
      </c>
      <c r="R597" s="135">
        <f>Q597*H597</f>
        <v>147.16015999999999</v>
      </c>
      <c r="S597" s="135">
        <v>0</v>
      </c>
      <c r="T597" s="136">
        <f>S597*H597</f>
        <v>0</v>
      </c>
      <c r="AR597" s="137" t="s">
        <v>133</v>
      </c>
      <c r="AT597" s="137" t="s">
        <v>128</v>
      </c>
      <c r="AU597" s="137" t="s">
        <v>86</v>
      </c>
      <c r="AY597" s="16" t="s">
        <v>126</v>
      </c>
      <c r="BE597" s="138">
        <f>IF(N597="základní",J597,0)</f>
        <v>0</v>
      </c>
      <c r="BF597" s="138">
        <f>IF(N597="snížená",J597,0)</f>
        <v>0</v>
      </c>
      <c r="BG597" s="138">
        <f>IF(N597="zákl. přenesená",J597,0)</f>
        <v>0</v>
      </c>
      <c r="BH597" s="138">
        <f>IF(N597="sníž. přenesená",J597,0)</f>
        <v>0</v>
      </c>
      <c r="BI597" s="138">
        <f>IF(N597="nulová",J597,0)</f>
        <v>0</v>
      </c>
      <c r="BJ597" s="16" t="s">
        <v>84</v>
      </c>
      <c r="BK597" s="138">
        <f>ROUND(I597*H597,2)</f>
        <v>0</v>
      </c>
      <c r="BL597" s="16" t="s">
        <v>133</v>
      </c>
      <c r="BM597" s="137" t="s">
        <v>837</v>
      </c>
    </row>
    <row r="598" spans="2:65" s="1" customFormat="1">
      <c r="B598" s="31"/>
      <c r="D598" s="139" t="s">
        <v>135</v>
      </c>
      <c r="F598" s="140" t="s">
        <v>838</v>
      </c>
      <c r="I598" s="141"/>
      <c r="L598" s="31"/>
      <c r="M598" s="142"/>
      <c r="T598" s="52"/>
      <c r="AT598" s="16" t="s">
        <v>135</v>
      </c>
      <c r="AU598" s="16" t="s">
        <v>86</v>
      </c>
    </row>
    <row r="599" spans="2:65" s="1" customFormat="1" ht="16.5" customHeight="1">
      <c r="B599" s="31"/>
      <c r="C599" s="164" t="s">
        <v>839</v>
      </c>
      <c r="D599" s="164" t="s">
        <v>362</v>
      </c>
      <c r="E599" s="165" t="s">
        <v>840</v>
      </c>
      <c r="F599" s="166" t="s">
        <v>841</v>
      </c>
      <c r="G599" s="167" t="s">
        <v>253</v>
      </c>
      <c r="H599" s="168">
        <v>1062.8399999999999</v>
      </c>
      <c r="I599" s="169"/>
      <c r="J599" s="170">
        <f>ROUND(I599*H599,2)</f>
        <v>0</v>
      </c>
      <c r="K599" s="166" t="s">
        <v>132</v>
      </c>
      <c r="L599" s="171"/>
      <c r="M599" s="172" t="s">
        <v>19</v>
      </c>
      <c r="N599" s="173" t="s">
        <v>47</v>
      </c>
      <c r="P599" s="135">
        <f>O599*H599</f>
        <v>0</v>
      </c>
      <c r="Q599" s="135">
        <v>4.4999999999999998E-2</v>
      </c>
      <c r="R599" s="135">
        <f>Q599*H599</f>
        <v>47.827799999999996</v>
      </c>
      <c r="S599" s="135">
        <v>0</v>
      </c>
      <c r="T599" s="136">
        <f>S599*H599</f>
        <v>0</v>
      </c>
      <c r="AR599" s="137" t="s">
        <v>186</v>
      </c>
      <c r="AT599" s="137" t="s">
        <v>362</v>
      </c>
      <c r="AU599" s="137" t="s">
        <v>86</v>
      </c>
      <c r="AY599" s="16" t="s">
        <v>126</v>
      </c>
      <c r="BE599" s="138">
        <f>IF(N599="základní",J599,0)</f>
        <v>0</v>
      </c>
      <c r="BF599" s="138">
        <f>IF(N599="snížená",J599,0)</f>
        <v>0</v>
      </c>
      <c r="BG599" s="138">
        <f>IF(N599="zákl. přenesená",J599,0)</f>
        <v>0</v>
      </c>
      <c r="BH599" s="138">
        <f>IF(N599="sníž. přenesená",J599,0)</f>
        <v>0</v>
      </c>
      <c r="BI599" s="138">
        <f>IF(N599="nulová",J599,0)</f>
        <v>0</v>
      </c>
      <c r="BJ599" s="16" t="s">
        <v>84</v>
      </c>
      <c r="BK599" s="138">
        <f>ROUND(I599*H599,2)</f>
        <v>0</v>
      </c>
      <c r="BL599" s="16" t="s">
        <v>133</v>
      </c>
      <c r="BM599" s="137" t="s">
        <v>842</v>
      </c>
    </row>
    <row r="600" spans="2:65" s="13" customFormat="1">
      <c r="B600" s="150"/>
      <c r="D600" s="144" t="s">
        <v>137</v>
      </c>
      <c r="E600" s="151" t="s">
        <v>19</v>
      </c>
      <c r="F600" s="152" t="s">
        <v>843</v>
      </c>
      <c r="H600" s="153">
        <v>1062.8399999999999</v>
      </c>
      <c r="I600" s="154"/>
      <c r="L600" s="150"/>
      <c r="M600" s="155"/>
      <c r="T600" s="156"/>
      <c r="AT600" s="151" t="s">
        <v>137</v>
      </c>
      <c r="AU600" s="151" t="s">
        <v>86</v>
      </c>
      <c r="AV600" s="13" t="s">
        <v>86</v>
      </c>
      <c r="AW600" s="13" t="s">
        <v>37</v>
      </c>
      <c r="AX600" s="13" t="s">
        <v>84</v>
      </c>
      <c r="AY600" s="151" t="s">
        <v>126</v>
      </c>
    </row>
    <row r="601" spans="2:65" s="1" customFormat="1" ht="21.75" customHeight="1">
      <c r="B601" s="31"/>
      <c r="C601" s="126" t="s">
        <v>844</v>
      </c>
      <c r="D601" s="126" t="s">
        <v>128</v>
      </c>
      <c r="E601" s="127" t="s">
        <v>845</v>
      </c>
      <c r="F601" s="128" t="s">
        <v>846</v>
      </c>
      <c r="G601" s="129" t="s">
        <v>253</v>
      </c>
      <c r="H601" s="130">
        <v>28</v>
      </c>
      <c r="I601" s="131"/>
      <c r="J601" s="132">
        <f>ROUND(I601*H601,2)</f>
        <v>0</v>
      </c>
      <c r="K601" s="128" t="s">
        <v>132</v>
      </c>
      <c r="L601" s="31"/>
      <c r="M601" s="133" t="s">
        <v>19</v>
      </c>
      <c r="N601" s="134" t="s">
        <v>47</v>
      </c>
      <c r="P601" s="135">
        <f>O601*H601</f>
        <v>0</v>
      </c>
      <c r="Q601" s="135">
        <v>1.0000000000000001E-5</v>
      </c>
      <c r="R601" s="135">
        <f>Q601*H601</f>
        <v>2.8000000000000003E-4</v>
      </c>
      <c r="S601" s="135">
        <v>0</v>
      </c>
      <c r="T601" s="136">
        <f>S601*H601</f>
        <v>0</v>
      </c>
      <c r="AR601" s="137" t="s">
        <v>133</v>
      </c>
      <c r="AT601" s="137" t="s">
        <v>128</v>
      </c>
      <c r="AU601" s="137" t="s">
        <v>86</v>
      </c>
      <c r="AY601" s="16" t="s">
        <v>126</v>
      </c>
      <c r="BE601" s="138">
        <f>IF(N601="základní",J601,0)</f>
        <v>0</v>
      </c>
      <c r="BF601" s="138">
        <f>IF(N601="snížená",J601,0)</f>
        <v>0</v>
      </c>
      <c r="BG601" s="138">
        <f>IF(N601="zákl. přenesená",J601,0)</f>
        <v>0</v>
      </c>
      <c r="BH601" s="138">
        <f>IF(N601="sníž. přenesená",J601,0)</f>
        <v>0</v>
      </c>
      <c r="BI601" s="138">
        <f>IF(N601="nulová",J601,0)</f>
        <v>0</v>
      </c>
      <c r="BJ601" s="16" t="s">
        <v>84</v>
      </c>
      <c r="BK601" s="138">
        <f>ROUND(I601*H601,2)</f>
        <v>0</v>
      </c>
      <c r="BL601" s="16" t="s">
        <v>133</v>
      </c>
      <c r="BM601" s="137" t="s">
        <v>847</v>
      </c>
    </row>
    <row r="602" spans="2:65" s="1" customFormat="1">
      <c r="B602" s="31"/>
      <c r="D602" s="139" t="s">
        <v>135</v>
      </c>
      <c r="F602" s="140" t="s">
        <v>848</v>
      </c>
      <c r="I602" s="141"/>
      <c r="L602" s="31"/>
      <c r="M602" s="142"/>
      <c r="T602" s="52"/>
      <c r="AT602" s="16" t="s">
        <v>135</v>
      </c>
      <c r="AU602" s="16" t="s">
        <v>86</v>
      </c>
    </row>
    <row r="603" spans="2:65" s="12" customFormat="1">
      <c r="B603" s="143"/>
      <c r="D603" s="144" t="s">
        <v>137</v>
      </c>
      <c r="E603" s="145" t="s">
        <v>19</v>
      </c>
      <c r="F603" s="146" t="s">
        <v>849</v>
      </c>
      <c r="H603" s="145" t="s">
        <v>19</v>
      </c>
      <c r="I603" s="147"/>
      <c r="L603" s="143"/>
      <c r="M603" s="148"/>
      <c r="T603" s="149"/>
      <c r="AT603" s="145" t="s">
        <v>137</v>
      </c>
      <c r="AU603" s="145" t="s">
        <v>86</v>
      </c>
      <c r="AV603" s="12" t="s">
        <v>84</v>
      </c>
      <c r="AW603" s="12" t="s">
        <v>37</v>
      </c>
      <c r="AX603" s="12" t="s">
        <v>76</v>
      </c>
      <c r="AY603" s="145" t="s">
        <v>126</v>
      </c>
    </row>
    <row r="604" spans="2:65" s="13" customFormat="1">
      <c r="B604" s="150"/>
      <c r="D604" s="144" t="s">
        <v>137</v>
      </c>
      <c r="E604" s="151" t="s">
        <v>19</v>
      </c>
      <c r="F604" s="152" t="s">
        <v>850</v>
      </c>
      <c r="H604" s="153">
        <v>28</v>
      </c>
      <c r="I604" s="154"/>
      <c r="L604" s="150"/>
      <c r="M604" s="155"/>
      <c r="T604" s="156"/>
      <c r="AT604" s="151" t="s">
        <v>137</v>
      </c>
      <c r="AU604" s="151" t="s">
        <v>86</v>
      </c>
      <c r="AV604" s="13" t="s">
        <v>86</v>
      </c>
      <c r="AW604" s="13" t="s">
        <v>37</v>
      </c>
      <c r="AX604" s="13" t="s">
        <v>84</v>
      </c>
      <c r="AY604" s="151" t="s">
        <v>126</v>
      </c>
    </row>
    <row r="605" spans="2:65" s="1" customFormat="1" ht="16.5" customHeight="1">
      <c r="B605" s="31"/>
      <c r="C605" s="126" t="s">
        <v>851</v>
      </c>
      <c r="D605" s="126" t="s">
        <v>128</v>
      </c>
      <c r="E605" s="127" t="s">
        <v>852</v>
      </c>
      <c r="F605" s="128" t="s">
        <v>853</v>
      </c>
      <c r="G605" s="129" t="s">
        <v>131</v>
      </c>
      <c r="H605" s="130">
        <v>3577.14</v>
      </c>
      <c r="I605" s="131"/>
      <c r="J605" s="132">
        <f>ROUND(I605*H605,2)</f>
        <v>0</v>
      </c>
      <c r="K605" s="128" t="s">
        <v>132</v>
      </c>
      <c r="L605" s="31"/>
      <c r="M605" s="133" t="s">
        <v>19</v>
      </c>
      <c r="N605" s="134" t="s">
        <v>47</v>
      </c>
      <c r="P605" s="135">
        <f>O605*H605</f>
        <v>0</v>
      </c>
      <c r="Q605" s="135">
        <v>6.8999999999999997E-4</v>
      </c>
      <c r="R605" s="135">
        <f>Q605*H605</f>
        <v>2.4682265999999999</v>
      </c>
      <c r="S605" s="135">
        <v>0</v>
      </c>
      <c r="T605" s="136">
        <f>S605*H605</f>
        <v>0</v>
      </c>
      <c r="AR605" s="137" t="s">
        <v>133</v>
      </c>
      <c r="AT605" s="137" t="s">
        <v>128</v>
      </c>
      <c r="AU605" s="137" t="s">
        <v>86</v>
      </c>
      <c r="AY605" s="16" t="s">
        <v>126</v>
      </c>
      <c r="BE605" s="138">
        <f>IF(N605="základní",J605,0)</f>
        <v>0</v>
      </c>
      <c r="BF605" s="138">
        <f>IF(N605="snížená",J605,0)</f>
        <v>0</v>
      </c>
      <c r="BG605" s="138">
        <f>IF(N605="zákl. přenesená",J605,0)</f>
        <v>0</v>
      </c>
      <c r="BH605" s="138">
        <f>IF(N605="sníž. přenesená",J605,0)</f>
        <v>0</v>
      </c>
      <c r="BI605" s="138">
        <f>IF(N605="nulová",J605,0)</f>
        <v>0</v>
      </c>
      <c r="BJ605" s="16" t="s">
        <v>84</v>
      </c>
      <c r="BK605" s="138">
        <f>ROUND(I605*H605,2)</f>
        <v>0</v>
      </c>
      <c r="BL605" s="16" t="s">
        <v>133</v>
      </c>
      <c r="BM605" s="137" t="s">
        <v>854</v>
      </c>
    </row>
    <row r="606" spans="2:65" s="1" customFormat="1">
      <c r="B606" s="31"/>
      <c r="D606" s="139" t="s">
        <v>135</v>
      </c>
      <c r="F606" s="140" t="s">
        <v>855</v>
      </c>
      <c r="I606" s="141"/>
      <c r="L606" s="31"/>
      <c r="M606" s="142"/>
      <c r="T606" s="52"/>
      <c r="AT606" s="16" t="s">
        <v>135</v>
      </c>
      <c r="AU606" s="16" t="s">
        <v>86</v>
      </c>
    </row>
    <row r="607" spans="2:65" s="1" customFormat="1" ht="19.5">
      <c r="B607" s="31"/>
      <c r="D607" s="144" t="s">
        <v>399</v>
      </c>
      <c r="F607" s="174" t="s">
        <v>856</v>
      </c>
      <c r="I607" s="141"/>
      <c r="L607" s="31"/>
      <c r="M607" s="142"/>
      <c r="T607" s="52"/>
      <c r="AT607" s="16" t="s">
        <v>399</v>
      </c>
      <c r="AU607" s="16" t="s">
        <v>86</v>
      </c>
    </row>
    <row r="608" spans="2:65" s="12" customFormat="1">
      <c r="B608" s="143"/>
      <c r="D608" s="144" t="s">
        <v>137</v>
      </c>
      <c r="E608" s="145" t="s">
        <v>19</v>
      </c>
      <c r="F608" s="146" t="s">
        <v>857</v>
      </c>
      <c r="H608" s="145" t="s">
        <v>19</v>
      </c>
      <c r="I608" s="147"/>
      <c r="L608" s="143"/>
      <c r="M608" s="148"/>
      <c r="T608" s="149"/>
      <c r="AT608" s="145" t="s">
        <v>137</v>
      </c>
      <c r="AU608" s="145" t="s">
        <v>86</v>
      </c>
      <c r="AV608" s="12" t="s">
        <v>84</v>
      </c>
      <c r="AW608" s="12" t="s">
        <v>37</v>
      </c>
      <c r="AX608" s="12" t="s">
        <v>76</v>
      </c>
      <c r="AY608" s="145" t="s">
        <v>126</v>
      </c>
    </row>
    <row r="609" spans="2:65" s="13" customFormat="1">
      <c r="B609" s="150"/>
      <c r="D609" s="144" t="s">
        <v>137</v>
      </c>
      <c r="E609" s="151" t="s">
        <v>19</v>
      </c>
      <c r="F609" s="152" t="s">
        <v>471</v>
      </c>
      <c r="H609" s="153">
        <v>8.14</v>
      </c>
      <c r="I609" s="154"/>
      <c r="L609" s="150"/>
      <c r="M609" s="155"/>
      <c r="T609" s="156"/>
      <c r="AT609" s="151" t="s">
        <v>137</v>
      </c>
      <c r="AU609" s="151" t="s">
        <v>86</v>
      </c>
      <c r="AV609" s="13" t="s">
        <v>86</v>
      </c>
      <c r="AW609" s="13" t="s">
        <v>37</v>
      </c>
      <c r="AX609" s="13" t="s">
        <v>76</v>
      </c>
      <c r="AY609" s="151" t="s">
        <v>126</v>
      </c>
    </row>
    <row r="610" spans="2:65" s="12" customFormat="1">
      <c r="B610" s="143"/>
      <c r="D610" s="144" t="s">
        <v>137</v>
      </c>
      <c r="E610" s="145" t="s">
        <v>19</v>
      </c>
      <c r="F610" s="146" t="s">
        <v>487</v>
      </c>
      <c r="H610" s="145" t="s">
        <v>19</v>
      </c>
      <c r="I610" s="147"/>
      <c r="L610" s="143"/>
      <c r="M610" s="148"/>
      <c r="T610" s="149"/>
      <c r="AT610" s="145" t="s">
        <v>137</v>
      </c>
      <c r="AU610" s="145" t="s">
        <v>86</v>
      </c>
      <c r="AV610" s="12" t="s">
        <v>84</v>
      </c>
      <c r="AW610" s="12" t="s">
        <v>37</v>
      </c>
      <c r="AX610" s="12" t="s">
        <v>76</v>
      </c>
      <c r="AY610" s="145" t="s">
        <v>126</v>
      </c>
    </row>
    <row r="611" spans="2:65" s="13" customFormat="1">
      <c r="B611" s="150"/>
      <c r="D611" s="144" t="s">
        <v>137</v>
      </c>
      <c r="E611" s="151" t="s">
        <v>19</v>
      </c>
      <c r="F611" s="152" t="s">
        <v>488</v>
      </c>
      <c r="H611" s="153">
        <v>679</v>
      </c>
      <c r="I611" s="154"/>
      <c r="L611" s="150"/>
      <c r="M611" s="155"/>
      <c r="T611" s="156"/>
      <c r="AT611" s="151" t="s">
        <v>137</v>
      </c>
      <c r="AU611" s="151" t="s">
        <v>86</v>
      </c>
      <c r="AV611" s="13" t="s">
        <v>86</v>
      </c>
      <c r="AW611" s="13" t="s">
        <v>37</v>
      </c>
      <c r="AX611" s="13" t="s">
        <v>76</v>
      </c>
      <c r="AY611" s="151" t="s">
        <v>126</v>
      </c>
    </row>
    <row r="612" spans="2:65" s="12" customFormat="1">
      <c r="B612" s="143"/>
      <c r="D612" s="144" t="s">
        <v>137</v>
      </c>
      <c r="E612" s="145" t="s">
        <v>19</v>
      </c>
      <c r="F612" s="146" t="s">
        <v>433</v>
      </c>
      <c r="H612" s="145" t="s">
        <v>19</v>
      </c>
      <c r="I612" s="147"/>
      <c r="L612" s="143"/>
      <c r="M612" s="148"/>
      <c r="T612" s="149"/>
      <c r="AT612" s="145" t="s">
        <v>137</v>
      </c>
      <c r="AU612" s="145" t="s">
        <v>86</v>
      </c>
      <c r="AV612" s="12" t="s">
        <v>84</v>
      </c>
      <c r="AW612" s="12" t="s">
        <v>37</v>
      </c>
      <c r="AX612" s="12" t="s">
        <v>76</v>
      </c>
      <c r="AY612" s="145" t="s">
        <v>126</v>
      </c>
    </row>
    <row r="613" spans="2:65" s="13" customFormat="1">
      <c r="B613" s="150"/>
      <c r="D613" s="144" t="s">
        <v>137</v>
      </c>
      <c r="E613" s="151" t="s">
        <v>19</v>
      </c>
      <c r="F613" s="152" t="s">
        <v>858</v>
      </c>
      <c r="H613" s="153">
        <v>1702</v>
      </c>
      <c r="I613" s="154"/>
      <c r="L613" s="150"/>
      <c r="M613" s="155"/>
      <c r="T613" s="156"/>
      <c r="AT613" s="151" t="s">
        <v>137</v>
      </c>
      <c r="AU613" s="151" t="s">
        <v>86</v>
      </c>
      <c r="AV613" s="13" t="s">
        <v>86</v>
      </c>
      <c r="AW613" s="13" t="s">
        <v>37</v>
      </c>
      <c r="AX613" s="13" t="s">
        <v>76</v>
      </c>
      <c r="AY613" s="151" t="s">
        <v>126</v>
      </c>
    </row>
    <row r="614" spans="2:65" s="12" customFormat="1">
      <c r="B614" s="143"/>
      <c r="D614" s="144" t="s">
        <v>137</v>
      </c>
      <c r="E614" s="145" t="s">
        <v>19</v>
      </c>
      <c r="F614" s="146" t="s">
        <v>503</v>
      </c>
      <c r="H614" s="145" t="s">
        <v>19</v>
      </c>
      <c r="I614" s="147"/>
      <c r="L614" s="143"/>
      <c r="M614" s="148"/>
      <c r="T614" s="149"/>
      <c r="AT614" s="145" t="s">
        <v>137</v>
      </c>
      <c r="AU614" s="145" t="s">
        <v>86</v>
      </c>
      <c r="AV614" s="12" t="s">
        <v>84</v>
      </c>
      <c r="AW614" s="12" t="s">
        <v>37</v>
      </c>
      <c r="AX614" s="12" t="s">
        <v>76</v>
      </c>
      <c r="AY614" s="145" t="s">
        <v>126</v>
      </c>
    </row>
    <row r="615" spans="2:65" s="13" customFormat="1">
      <c r="B615" s="150"/>
      <c r="D615" s="144" t="s">
        <v>137</v>
      </c>
      <c r="E615" s="151" t="s">
        <v>19</v>
      </c>
      <c r="F615" s="152" t="s">
        <v>859</v>
      </c>
      <c r="H615" s="153">
        <v>1188</v>
      </c>
      <c r="I615" s="154"/>
      <c r="L615" s="150"/>
      <c r="M615" s="155"/>
      <c r="T615" s="156"/>
      <c r="AT615" s="151" t="s">
        <v>137</v>
      </c>
      <c r="AU615" s="151" t="s">
        <v>86</v>
      </c>
      <c r="AV615" s="13" t="s">
        <v>86</v>
      </c>
      <c r="AW615" s="13" t="s">
        <v>37</v>
      </c>
      <c r="AX615" s="13" t="s">
        <v>76</v>
      </c>
      <c r="AY615" s="151" t="s">
        <v>126</v>
      </c>
    </row>
    <row r="616" spans="2:65" s="14" customFormat="1">
      <c r="B616" s="157"/>
      <c r="D616" s="144" t="s">
        <v>137</v>
      </c>
      <c r="E616" s="158" t="s">
        <v>19</v>
      </c>
      <c r="F616" s="159" t="s">
        <v>148</v>
      </c>
      <c r="H616" s="160">
        <v>3577.14</v>
      </c>
      <c r="I616" s="161"/>
      <c r="L616" s="157"/>
      <c r="M616" s="162"/>
      <c r="T616" s="163"/>
      <c r="AT616" s="158" t="s">
        <v>137</v>
      </c>
      <c r="AU616" s="158" t="s">
        <v>86</v>
      </c>
      <c r="AV616" s="14" t="s">
        <v>133</v>
      </c>
      <c r="AW616" s="14" t="s">
        <v>37</v>
      </c>
      <c r="AX616" s="14" t="s">
        <v>84</v>
      </c>
      <c r="AY616" s="158" t="s">
        <v>126</v>
      </c>
    </row>
    <row r="617" spans="2:65" s="1" customFormat="1" ht="33" customHeight="1">
      <c r="B617" s="31"/>
      <c r="C617" s="126" t="s">
        <v>860</v>
      </c>
      <c r="D617" s="126" t="s">
        <v>128</v>
      </c>
      <c r="E617" s="127" t="s">
        <v>861</v>
      </c>
      <c r="F617" s="128" t="s">
        <v>862</v>
      </c>
      <c r="G617" s="129" t="s">
        <v>253</v>
      </c>
      <c r="H617" s="130">
        <v>95</v>
      </c>
      <c r="I617" s="131"/>
      <c r="J617" s="132">
        <f>ROUND(I617*H617,2)</f>
        <v>0</v>
      </c>
      <c r="K617" s="128" t="s">
        <v>132</v>
      </c>
      <c r="L617" s="31"/>
      <c r="M617" s="133" t="s">
        <v>19</v>
      </c>
      <c r="N617" s="134" t="s">
        <v>47</v>
      </c>
      <c r="P617" s="135">
        <f>O617*H617</f>
        <v>0</v>
      </c>
      <c r="Q617" s="135">
        <v>6.0999999999999997E-4</v>
      </c>
      <c r="R617" s="135">
        <f>Q617*H617</f>
        <v>5.7949999999999995E-2</v>
      </c>
      <c r="S617" s="135">
        <v>0</v>
      </c>
      <c r="T617" s="136">
        <f>S617*H617</f>
        <v>0</v>
      </c>
      <c r="AR617" s="137" t="s">
        <v>133</v>
      </c>
      <c r="AT617" s="137" t="s">
        <v>128</v>
      </c>
      <c r="AU617" s="137" t="s">
        <v>86</v>
      </c>
      <c r="AY617" s="16" t="s">
        <v>126</v>
      </c>
      <c r="BE617" s="138">
        <f>IF(N617="základní",J617,0)</f>
        <v>0</v>
      </c>
      <c r="BF617" s="138">
        <f>IF(N617="snížená",J617,0)</f>
        <v>0</v>
      </c>
      <c r="BG617" s="138">
        <f>IF(N617="zákl. přenesená",J617,0)</f>
        <v>0</v>
      </c>
      <c r="BH617" s="138">
        <f>IF(N617="sníž. přenesená",J617,0)</f>
        <v>0</v>
      </c>
      <c r="BI617" s="138">
        <f>IF(N617="nulová",J617,0)</f>
        <v>0</v>
      </c>
      <c r="BJ617" s="16" t="s">
        <v>84</v>
      </c>
      <c r="BK617" s="138">
        <f>ROUND(I617*H617,2)</f>
        <v>0</v>
      </c>
      <c r="BL617" s="16" t="s">
        <v>133</v>
      </c>
      <c r="BM617" s="137" t="s">
        <v>863</v>
      </c>
    </row>
    <row r="618" spans="2:65" s="1" customFormat="1">
      <c r="B618" s="31"/>
      <c r="D618" s="139" t="s">
        <v>135</v>
      </c>
      <c r="F618" s="140" t="s">
        <v>864</v>
      </c>
      <c r="I618" s="141"/>
      <c r="L618" s="31"/>
      <c r="M618" s="142"/>
      <c r="T618" s="52"/>
      <c r="AT618" s="16" t="s">
        <v>135</v>
      </c>
      <c r="AU618" s="16" t="s">
        <v>86</v>
      </c>
    </row>
    <row r="619" spans="2:65" s="12" customFormat="1">
      <c r="B619" s="143"/>
      <c r="D619" s="144" t="s">
        <v>137</v>
      </c>
      <c r="E619" s="145" t="s">
        <v>19</v>
      </c>
      <c r="F619" s="146" t="s">
        <v>865</v>
      </c>
      <c r="H619" s="145" t="s">
        <v>19</v>
      </c>
      <c r="I619" s="147"/>
      <c r="L619" s="143"/>
      <c r="M619" s="148"/>
      <c r="T619" s="149"/>
      <c r="AT619" s="145" t="s">
        <v>137</v>
      </c>
      <c r="AU619" s="145" t="s">
        <v>86</v>
      </c>
      <c r="AV619" s="12" t="s">
        <v>84</v>
      </c>
      <c r="AW619" s="12" t="s">
        <v>37</v>
      </c>
      <c r="AX619" s="12" t="s">
        <v>76</v>
      </c>
      <c r="AY619" s="145" t="s">
        <v>126</v>
      </c>
    </row>
    <row r="620" spans="2:65" s="13" customFormat="1">
      <c r="B620" s="150"/>
      <c r="D620" s="144" t="s">
        <v>137</v>
      </c>
      <c r="E620" s="151" t="s">
        <v>19</v>
      </c>
      <c r="F620" s="152" t="s">
        <v>866</v>
      </c>
      <c r="H620" s="153">
        <v>95</v>
      </c>
      <c r="I620" s="154"/>
      <c r="L620" s="150"/>
      <c r="M620" s="155"/>
      <c r="T620" s="156"/>
      <c r="AT620" s="151" t="s">
        <v>137</v>
      </c>
      <c r="AU620" s="151" t="s">
        <v>86</v>
      </c>
      <c r="AV620" s="13" t="s">
        <v>86</v>
      </c>
      <c r="AW620" s="13" t="s">
        <v>37</v>
      </c>
      <c r="AX620" s="13" t="s">
        <v>84</v>
      </c>
      <c r="AY620" s="151" t="s">
        <v>126</v>
      </c>
    </row>
    <row r="621" spans="2:65" s="1" customFormat="1" ht="33" customHeight="1">
      <c r="B621" s="31"/>
      <c r="C621" s="126" t="s">
        <v>867</v>
      </c>
      <c r="D621" s="126" t="s">
        <v>128</v>
      </c>
      <c r="E621" s="127" t="s">
        <v>868</v>
      </c>
      <c r="F621" s="128" t="s">
        <v>869</v>
      </c>
      <c r="G621" s="129" t="s">
        <v>253</v>
      </c>
      <c r="H621" s="130">
        <v>453</v>
      </c>
      <c r="I621" s="131"/>
      <c r="J621" s="132">
        <f>ROUND(I621*H621,2)</f>
        <v>0</v>
      </c>
      <c r="K621" s="128" t="s">
        <v>132</v>
      </c>
      <c r="L621" s="31"/>
      <c r="M621" s="133" t="s">
        <v>19</v>
      </c>
      <c r="N621" s="134" t="s">
        <v>47</v>
      </c>
      <c r="P621" s="135">
        <f>O621*H621</f>
        <v>0</v>
      </c>
      <c r="Q621" s="135">
        <v>5.9999999999999995E-4</v>
      </c>
      <c r="R621" s="135">
        <f>Q621*H621</f>
        <v>0.27179999999999999</v>
      </c>
      <c r="S621" s="135">
        <v>0</v>
      </c>
      <c r="T621" s="136">
        <f>S621*H621</f>
        <v>0</v>
      </c>
      <c r="AR621" s="137" t="s">
        <v>133</v>
      </c>
      <c r="AT621" s="137" t="s">
        <v>128</v>
      </c>
      <c r="AU621" s="137" t="s">
        <v>86</v>
      </c>
      <c r="AY621" s="16" t="s">
        <v>126</v>
      </c>
      <c r="BE621" s="138">
        <f>IF(N621="základní",J621,0)</f>
        <v>0</v>
      </c>
      <c r="BF621" s="138">
        <f>IF(N621="snížená",J621,0)</f>
        <v>0</v>
      </c>
      <c r="BG621" s="138">
        <f>IF(N621="zákl. přenesená",J621,0)</f>
        <v>0</v>
      </c>
      <c r="BH621" s="138">
        <f>IF(N621="sníž. přenesená",J621,0)</f>
        <v>0</v>
      </c>
      <c r="BI621" s="138">
        <f>IF(N621="nulová",J621,0)</f>
        <v>0</v>
      </c>
      <c r="BJ621" s="16" t="s">
        <v>84</v>
      </c>
      <c r="BK621" s="138">
        <f>ROUND(I621*H621,2)</f>
        <v>0</v>
      </c>
      <c r="BL621" s="16" t="s">
        <v>133</v>
      </c>
      <c r="BM621" s="137" t="s">
        <v>870</v>
      </c>
    </row>
    <row r="622" spans="2:65" s="1" customFormat="1">
      <c r="B622" s="31"/>
      <c r="D622" s="139" t="s">
        <v>135</v>
      </c>
      <c r="F622" s="140" t="s">
        <v>871</v>
      </c>
      <c r="I622" s="141"/>
      <c r="L622" s="31"/>
      <c r="M622" s="142"/>
      <c r="T622" s="52"/>
      <c r="AT622" s="16" t="s">
        <v>135</v>
      </c>
      <c r="AU622" s="16" t="s">
        <v>86</v>
      </c>
    </row>
    <row r="623" spans="2:65" s="12" customFormat="1">
      <c r="B623" s="143"/>
      <c r="D623" s="144" t="s">
        <v>137</v>
      </c>
      <c r="E623" s="145" t="s">
        <v>19</v>
      </c>
      <c r="F623" s="146" t="s">
        <v>872</v>
      </c>
      <c r="H623" s="145" t="s">
        <v>19</v>
      </c>
      <c r="I623" s="147"/>
      <c r="L623" s="143"/>
      <c r="M623" s="148"/>
      <c r="T623" s="149"/>
      <c r="AT623" s="145" t="s">
        <v>137</v>
      </c>
      <c r="AU623" s="145" t="s">
        <v>86</v>
      </c>
      <c r="AV623" s="12" t="s">
        <v>84</v>
      </c>
      <c r="AW623" s="12" t="s">
        <v>37</v>
      </c>
      <c r="AX623" s="12" t="s">
        <v>76</v>
      </c>
      <c r="AY623" s="145" t="s">
        <v>126</v>
      </c>
    </row>
    <row r="624" spans="2:65" s="13" customFormat="1">
      <c r="B624" s="150"/>
      <c r="D624" s="144" t="s">
        <v>137</v>
      </c>
      <c r="E624" s="151" t="s">
        <v>19</v>
      </c>
      <c r="F624" s="152" t="s">
        <v>873</v>
      </c>
      <c r="H624" s="153">
        <v>453</v>
      </c>
      <c r="I624" s="154"/>
      <c r="L624" s="150"/>
      <c r="M624" s="155"/>
      <c r="T624" s="156"/>
      <c r="AT624" s="151" t="s">
        <v>137</v>
      </c>
      <c r="AU624" s="151" t="s">
        <v>86</v>
      </c>
      <c r="AV624" s="13" t="s">
        <v>86</v>
      </c>
      <c r="AW624" s="13" t="s">
        <v>37</v>
      </c>
      <c r="AX624" s="13" t="s">
        <v>84</v>
      </c>
      <c r="AY624" s="151" t="s">
        <v>126</v>
      </c>
    </row>
    <row r="625" spans="2:65" s="1" customFormat="1" ht="24.2" customHeight="1">
      <c r="B625" s="31"/>
      <c r="C625" s="126" t="s">
        <v>874</v>
      </c>
      <c r="D625" s="126" t="s">
        <v>128</v>
      </c>
      <c r="E625" s="127" t="s">
        <v>875</v>
      </c>
      <c r="F625" s="128" t="s">
        <v>876</v>
      </c>
      <c r="G625" s="129" t="s">
        <v>253</v>
      </c>
      <c r="H625" s="130">
        <v>16</v>
      </c>
      <c r="I625" s="131"/>
      <c r="J625" s="132">
        <f>ROUND(I625*H625,2)</f>
        <v>0</v>
      </c>
      <c r="K625" s="128" t="s">
        <v>132</v>
      </c>
      <c r="L625" s="31"/>
      <c r="M625" s="133" t="s">
        <v>19</v>
      </c>
      <c r="N625" s="134" t="s">
        <v>47</v>
      </c>
      <c r="P625" s="135">
        <f>O625*H625</f>
        <v>0</v>
      </c>
      <c r="Q625" s="135">
        <v>0.2157</v>
      </c>
      <c r="R625" s="135">
        <f>Q625*H625</f>
        <v>3.4512</v>
      </c>
      <c r="S625" s="135">
        <v>0</v>
      </c>
      <c r="T625" s="136">
        <f>S625*H625</f>
        <v>0</v>
      </c>
      <c r="AR625" s="137" t="s">
        <v>133</v>
      </c>
      <c r="AT625" s="137" t="s">
        <v>128</v>
      </c>
      <c r="AU625" s="137" t="s">
        <v>86</v>
      </c>
      <c r="AY625" s="16" t="s">
        <v>126</v>
      </c>
      <c r="BE625" s="138">
        <f>IF(N625="základní",J625,0)</f>
        <v>0</v>
      </c>
      <c r="BF625" s="138">
        <f>IF(N625="snížená",J625,0)</f>
        <v>0</v>
      </c>
      <c r="BG625" s="138">
        <f>IF(N625="zákl. přenesená",J625,0)</f>
        <v>0</v>
      </c>
      <c r="BH625" s="138">
        <f>IF(N625="sníž. přenesená",J625,0)</f>
        <v>0</v>
      </c>
      <c r="BI625" s="138">
        <f>IF(N625="nulová",J625,0)</f>
        <v>0</v>
      </c>
      <c r="BJ625" s="16" t="s">
        <v>84</v>
      </c>
      <c r="BK625" s="138">
        <f>ROUND(I625*H625,2)</f>
        <v>0</v>
      </c>
      <c r="BL625" s="16" t="s">
        <v>133</v>
      </c>
      <c r="BM625" s="137" t="s">
        <v>877</v>
      </c>
    </row>
    <row r="626" spans="2:65" s="1" customFormat="1">
      <c r="B626" s="31"/>
      <c r="D626" s="139" t="s">
        <v>135</v>
      </c>
      <c r="F626" s="140" t="s">
        <v>878</v>
      </c>
      <c r="I626" s="141"/>
      <c r="L626" s="31"/>
      <c r="M626" s="142"/>
      <c r="T626" s="52"/>
      <c r="AT626" s="16" t="s">
        <v>135</v>
      </c>
      <c r="AU626" s="16" t="s">
        <v>86</v>
      </c>
    </row>
    <row r="627" spans="2:65" s="1" customFormat="1" ht="16.5" customHeight="1">
      <c r="B627" s="31"/>
      <c r="C627" s="164" t="s">
        <v>879</v>
      </c>
      <c r="D627" s="164" t="s">
        <v>362</v>
      </c>
      <c r="E627" s="165" t="s">
        <v>880</v>
      </c>
      <c r="F627" s="166" t="s">
        <v>881</v>
      </c>
      <c r="G627" s="167" t="s">
        <v>253</v>
      </c>
      <c r="H627" s="168">
        <v>16</v>
      </c>
      <c r="I627" s="169"/>
      <c r="J627" s="170">
        <f>ROUND(I627*H627,2)</f>
        <v>0</v>
      </c>
      <c r="K627" s="166" t="s">
        <v>132</v>
      </c>
      <c r="L627" s="171"/>
      <c r="M627" s="172" t="s">
        <v>19</v>
      </c>
      <c r="N627" s="173" t="s">
        <v>47</v>
      </c>
      <c r="P627" s="135">
        <f>O627*H627</f>
        <v>0</v>
      </c>
      <c r="Q627" s="135">
        <v>0.113</v>
      </c>
      <c r="R627" s="135">
        <f>Q627*H627</f>
        <v>1.8080000000000001</v>
      </c>
      <c r="S627" s="135">
        <v>0</v>
      </c>
      <c r="T627" s="136">
        <f>S627*H627</f>
        <v>0</v>
      </c>
      <c r="AR627" s="137" t="s">
        <v>186</v>
      </c>
      <c r="AT627" s="137" t="s">
        <v>362</v>
      </c>
      <c r="AU627" s="137" t="s">
        <v>86</v>
      </c>
      <c r="AY627" s="16" t="s">
        <v>126</v>
      </c>
      <c r="BE627" s="138">
        <f>IF(N627="základní",J627,0)</f>
        <v>0</v>
      </c>
      <c r="BF627" s="138">
        <f>IF(N627="snížená",J627,0)</f>
        <v>0</v>
      </c>
      <c r="BG627" s="138">
        <f>IF(N627="zákl. přenesená",J627,0)</f>
        <v>0</v>
      </c>
      <c r="BH627" s="138">
        <f>IF(N627="sníž. přenesená",J627,0)</f>
        <v>0</v>
      </c>
      <c r="BI627" s="138">
        <f>IF(N627="nulová",J627,0)</f>
        <v>0</v>
      </c>
      <c r="BJ627" s="16" t="s">
        <v>84</v>
      </c>
      <c r="BK627" s="138">
        <f>ROUND(I627*H627,2)</f>
        <v>0</v>
      </c>
      <c r="BL627" s="16" t="s">
        <v>133</v>
      </c>
      <c r="BM627" s="137" t="s">
        <v>882</v>
      </c>
    </row>
    <row r="628" spans="2:65" s="1" customFormat="1" ht="68.25">
      <c r="B628" s="31"/>
      <c r="D628" s="144" t="s">
        <v>399</v>
      </c>
      <c r="F628" s="174" t="s">
        <v>883</v>
      </c>
      <c r="I628" s="141"/>
      <c r="L628" s="31"/>
      <c r="M628" s="142"/>
      <c r="T628" s="52"/>
      <c r="AT628" s="16" t="s">
        <v>399</v>
      </c>
      <c r="AU628" s="16" t="s">
        <v>86</v>
      </c>
    </row>
    <row r="629" spans="2:65" s="13" customFormat="1">
      <c r="B629" s="150"/>
      <c r="D629" s="144" t="s">
        <v>137</v>
      </c>
      <c r="E629" s="151" t="s">
        <v>19</v>
      </c>
      <c r="F629" s="152" t="s">
        <v>884</v>
      </c>
      <c r="H629" s="153">
        <v>16</v>
      </c>
      <c r="I629" s="154"/>
      <c r="L629" s="150"/>
      <c r="M629" s="155"/>
      <c r="T629" s="156"/>
      <c r="AT629" s="151" t="s">
        <v>137</v>
      </c>
      <c r="AU629" s="151" t="s">
        <v>86</v>
      </c>
      <c r="AV629" s="13" t="s">
        <v>86</v>
      </c>
      <c r="AW629" s="13" t="s">
        <v>37</v>
      </c>
      <c r="AX629" s="13" t="s">
        <v>84</v>
      </c>
      <c r="AY629" s="151" t="s">
        <v>126</v>
      </c>
    </row>
    <row r="630" spans="2:65" s="1" customFormat="1" ht="21.75" customHeight="1">
      <c r="B630" s="31"/>
      <c r="C630" s="126" t="s">
        <v>885</v>
      </c>
      <c r="D630" s="126" t="s">
        <v>128</v>
      </c>
      <c r="E630" s="127" t="s">
        <v>886</v>
      </c>
      <c r="F630" s="128" t="s">
        <v>887</v>
      </c>
      <c r="G630" s="129" t="s">
        <v>420</v>
      </c>
      <c r="H630" s="130">
        <v>4</v>
      </c>
      <c r="I630" s="131"/>
      <c r="J630" s="132">
        <f>ROUND(I630*H630,2)</f>
        <v>0</v>
      </c>
      <c r="K630" s="128" t="s">
        <v>132</v>
      </c>
      <c r="L630" s="31"/>
      <c r="M630" s="133" t="s">
        <v>19</v>
      </c>
      <c r="N630" s="134" t="s">
        <v>47</v>
      </c>
      <c r="P630" s="135">
        <f>O630*H630</f>
        <v>0</v>
      </c>
      <c r="Q630" s="135">
        <v>7.2899999999999996E-3</v>
      </c>
      <c r="R630" s="135">
        <f>Q630*H630</f>
        <v>2.9159999999999998E-2</v>
      </c>
      <c r="S630" s="135">
        <v>0</v>
      </c>
      <c r="T630" s="136">
        <f>S630*H630</f>
        <v>0</v>
      </c>
      <c r="AR630" s="137" t="s">
        <v>133</v>
      </c>
      <c r="AT630" s="137" t="s">
        <v>128</v>
      </c>
      <c r="AU630" s="137" t="s">
        <v>86</v>
      </c>
      <c r="AY630" s="16" t="s">
        <v>126</v>
      </c>
      <c r="BE630" s="138">
        <f>IF(N630="základní",J630,0)</f>
        <v>0</v>
      </c>
      <c r="BF630" s="138">
        <f>IF(N630="snížená",J630,0)</f>
        <v>0</v>
      </c>
      <c r="BG630" s="138">
        <f>IF(N630="zákl. přenesená",J630,0)</f>
        <v>0</v>
      </c>
      <c r="BH630" s="138">
        <f>IF(N630="sníž. přenesená",J630,0)</f>
        <v>0</v>
      </c>
      <c r="BI630" s="138">
        <f>IF(N630="nulová",J630,0)</f>
        <v>0</v>
      </c>
      <c r="BJ630" s="16" t="s">
        <v>84</v>
      </c>
      <c r="BK630" s="138">
        <f>ROUND(I630*H630,2)</f>
        <v>0</v>
      </c>
      <c r="BL630" s="16" t="s">
        <v>133</v>
      </c>
      <c r="BM630" s="137" t="s">
        <v>888</v>
      </c>
    </row>
    <row r="631" spans="2:65" s="1" customFormat="1">
      <c r="B631" s="31"/>
      <c r="D631" s="139" t="s">
        <v>135</v>
      </c>
      <c r="F631" s="140" t="s">
        <v>889</v>
      </c>
      <c r="I631" s="141"/>
      <c r="L631" s="31"/>
      <c r="M631" s="142"/>
      <c r="T631" s="52"/>
      <c r="AT631" s="16" t="s">
        <v>135</v>
      </c>
      <c r="AU631" s="16" t="s">
        <v>86</v>
      </c>
    </row>
    <row r="632" spans="2:65" s="1" customFormat="1" ht="16.5" customHeight="1">
      <c r="B632" s="31"/>
      <c r="C632" s="164" t="s">
        <v>890</v>
      </c>
      <c r="D632" s="164" t="s">
        <v>362</v>
      </c>
      <c r="E632" s="165" t="s">
        <v>891</v>
      </c>
      <c r="F632" s="166" t="s">
        <v>892</v>
      </c>
      <c r="G632" s="167" t="s">
        <v>420</v>
      </c>
      <c r="H632" s="168">
        <v>4</v>
      </c>
      <c r="I632" s="169"/>
      <c r="J632" s="170">
        <f>ROUND(I632*H632,2)</f>
        <v>0</v>
      </c>
      <c r="K632" s="166" t="s">
        <v>132</v>
      </c>
      <c r="L632" s="171"/>
      <c r="M632" s="172" t="s">
        <v>19</v>
      </c>
      <c r="N632" s="173" t="s">
        <v>47</v>
      </c>
      <c r="P632" s="135">
        <f>O632*H632</f>
        <v>0</v>
      </c>
      <c r="Q632" s="135">
        <v>1.4999999999999999E-2</v>
      </c>
      <c r="R632" s="135">
        <f>Q632*H632</f>
        <v>0.06</v>
      </c>
      <c r="S632" s="135">
        <v>0</v>
      </c>
      <c r="T632" s="136">
        <f>S632*H632</f>
        <v>0</v>
      </c>
      <c r="AR632" s="137" t="s">
        <v>186</v>
      </c>
      <c r="AT632" s="137" t="s">
        <v>362</v>
      </c>
      <c r="AU632" s="137" t="s">
        <v>86</v>
      </c>
      <c r="AY632" s="16" t="s">
        <v>126</v>
      </c>
      <c r="BE632" s="138">
        <f>IF(N632="základní",J632,0)</f>
        <v>0</v>
      </c>
      <c r="BF632" s="138">
        <f>IF(N632="snížená",J632,0)</f>
        <v>0</v>
      </c>
      <c r="BG632" s="138">
        <f>IF(N632="zákl. přenesená",J632,0)</f>
        <v>0</v>
      </c>
      <c r="BH632" s="138">
        <f>IF(N632="sníž. přenesená",J632,0)</f>
        <v>0</v>
      </c>
      <c r="BI632" s="138">
        <f>IF(N632="nulová",J632,0)</f>
        <v>0</v>
      </c>
      <c r="BJ632" s="16" t="s">
        <v>84</v>
      </c>
      <c r="BK632" s="138">
        <f>ROUND(I632*H632,2)</f>
        <v>0</v>
      </c>
      <c r="BL632" s="16" t="s">
        <v>133</v>
      </c>
      <c r="BM632" s="137" t="s">
        <v>893</v>
      </c>
    </row>
    <row r="633" spans="2:65" s="1" customFormat="1" ht="24.2" customHeight="1">
      <c r="B633" s="31"/>
      <c r="C633" s="126" t="s">
        <v>894</v>
      </c>
      <c r="D633" s="126" t="s">
        <v>128</v>
      </c>
      <c r="E633" s="127" t="s">
        <v>895</v>
      </c>
      <c r="F633" s="128" t="s">
        <v>896</v>
      </c>
      <c r="G633" s="129" t="s">
        <v>420</v>
      </c>
      <c r="H633" s="130">
        <v>2</v>
      </c>
      <c r="I633" s="131"/>
      <c r="J633" s="132">
        <f>ROUND(I633*H633,2)</f>
        <v>0</v>
      </c>
      <c r="K633" s="128" t="s">
        <v>132</v>
      </c>
      <c r="L633" s="31"/>
      <c r="M633" s="133" t="s">
        <v>19</v>
      </c>
      <c r="N633" s="134" t="s">
        <v>47</v>
      </c>
      <c r="P633" s="135">
        <f>O633*H633</f>
        <v>0</v>
      </c>
      <c r="Q633" s="135">
        <v>0.2157</v>
      </c>
      <c r="R633" s="135">
        <f>Q633*H633</f>
        <v>0.43140000000000001</v>
      </c>
      <c r="S633" s="135">
        <v>0</v>
      </c>
      <c r="T633" s="136">
        <f>S633*H633</f>
        <v>0</v>
      </c>
      <c r="AR633" s="137" t="s">
        <v>133</v>
      </c>
      <c r="AT633" s="137" t="s">
        <v>128</v>
      </c>
      <c r="AU633" s="137" t="s">
        <v>86</v>
      </c>
      <c r="AY633" s="16" t="s">
        <v>126</v>
      </c>
      <c r="BE633" s="138">
        <f>IF(N633="základní",J633,0)</f>
        <v>0</v>
      </c>
      <c r="BF633" s="138">
        <f>IF(N633="snížená",J633,0)</f>
        <v>0</v>
      </c>
      <c r="BG633" s="138">
        <f>IF(N633="zákl. přenesená",J633,0)</f>
        <v>0</v>
      </c>
      <c r="BH633" s="138">
        <f>IF(N633="sníž. přenesená",J633,0)</f>
        <v>0</v>
      </c>
      <c r="BI633" s="138">
        <f>IF(N633="nulová",J633,0)</f>
        <v>0</v>
      </c>
      <c r="BJ633" s="16" t="s">
        <v>84</v>
      </c>
      <c r="BK633" s="138">
        <f>ROUND(I633*H633,2)</f>
        <v>0</v>
      </c>
      <c r="BL633" s="16" t="s">
        <v>133</v>
      </c>
      <c r="BM633" s="137" t="s">
        <v>897</v>
      </c>
    </row>
    <row r="634" spans="2:65" s="1" customFormat="1">
      <c r="B634" s="31"/>
      <c r="D634" s="139" t="s">
        <v>135</v>
      </c>
      <c r="F634" s="140" t="s">
        <v>898</v>
      </c>
      <c r="I634" s="141"/>
      <c r="L634" s="31"/>
      <c r="M634" s="142"/>
      <c r="T634" s="52"/>
      <c r="AT634" s="16" t="s">
        <v>135</v>
      </c>
      <c r="AU634" s="16" t="s">
        <v>86</v>
      </c>
    </row>
    <row r="635" spans="2:65" s="1" customFormat="1" ht="16.5" customHeight="1">
      <c r="B635" s="31"/>
      <c r="C635" s="164" t="s">
        <v>899</v>
      </c>
      <c r="D635" s="164" t="s">
        <v>362</v>
      </c>
      <c r="E635" s="165" t="s">
        <v>900</v>
      </c>
      <c r="F635" s="166" t="s">
        <v>901</v>
      </c>
      <c r="G635" s="167" t="s">
        <v>420</v>
      </c>
      <c r="H635" s="168">
        <v>2</v>
      </c>
      <c r="I635" s="169"/>
      <c r="J635" s="170">
        <f>ROUND(I635*H635,2)</f>
        <v>0</v>
      </c>
      <c r="K635" s="166" t="s">
        <v>132</v>
      </c>
      <c r="L635" s="171"/>
      <c r="M635" s="172" t="s">
        <v>19</v>
      </c>
      <c r="N635" s="173" t="s">
        <v>47</v>
      </c>
      <c r="P635" s="135">
        <f>O635*H635</f>
        <v>0</v>
      </c>
      <c r="Q635" s="135">
        <v>0.1</v>
      </c>
      <c r="R635" s="135">
        <f>Q635*H635</f>
        <v>0.2</v>
      </c>
      <c r="S635" s="135">
        <v>0</v>
      </c>
      <c r="T635" s="136">
        <f>S635*H635</f>
        <v>0</v>
      </c>
      <c r="AR635" s="137" t="s">
        <v>186</v>
      </c>
      <c r="AT635" s="137" t="s">
        <v>362</v>
      </c>
      <c r="AU635" s="137" t="s">
        <v>86</v>
      </c>
      <c r="AY635" s="16" t="s">
        <v>126</v>
      </c>
      <c r="BE635" s="138">
        <f>IF(N635="základní",J635,0)</f>
        <v>0</v>
      </c>
      <c r="BF635" s="138">
        <f>IF(N635="snížená",J635,0)</f>
        <v>0</v>
      </c>
      <c r="BG635" s="138">
        <f>IF(N635="zákl. přenesená",J635,0)</f>
        <v>0</v>
      </c>
      <c r="BH635" s="138">
        <f>IF(N635="sníž. přenesená",J635,0)</f>
        <v>0</v>
      </c>
      <c r="BI635" s="138">
        <f>IF(N635="nulová",J635,0)</f>
        <v>0</v>
      </c>
      <c r="BJ635" s="16" t="s">
        <v>84</v>
      </c>
      <c r="BK635" s="138">
        <f>ROUND(I635*H635,2)</f>
        <v>0</v>
      </c>
      <c r="BL635" s="16" t="s">
        <v>133</v>
      </c>
      <c r="BM635" s="137" t="s">
        <v>902</v>
      </c>
    </row>
    <row r="636" spans="2:65" s="1" customFormat="1" ht="24.2" customHeight="1">
      <c r="B636" s="31"/>
      <c r="C636" s="126" t="s">
        <v>903</v>
      </c>
      <c r="D636" s="126" t="s">
        <v>128</v>
      </c>
      <c r="E636" s="127" t="s">
        <v>904</v>
      </c>
      <c r="F636" s="128" t="s">
        <v>905</v>
      </c>
      <c r="G636" s="129" t="s">
        <v>420</v>
      </c>
      <c r="H636" s="130">
        <v>3</v>
      </c>
      <c r="I636" s="131"/>
      <c r="J636" s="132">
        <f>ROUND(I636*H636,2)</f>
        <v>0</v>
      </c>
      <c r="K636" s="128" t="s">
        <v>132</v>
      </c>
      <c r="L636" s="31"/>
      <c r="M636" s="133" t="s">
        <v>19</v>
      </c>
      <c r="N636" s="134" t="s">
        <v>47</v>
      </c>
      <c r="P636" s="135">
        <f>O636*H636</f>
        <v>0</v>
      </c>
      <c r="Q636" s="135">
        <v>0.29148000000000002</v>
      </c>
      <c r="R636" s="135">
        <f>Q636*H636</f>
        <v>0.87444000000000011</v>
      </c>
      <c r="S636" s="135">
        <v>0</v>
      </c>
      <c r="T636" s="136">
        <f>S636*H636</f>
        <v>0</v>
      </c>
      <c r="AR636" s="137" t="s">
        <v>133</v>
      </c>
      <c r="AT636" s="137" t="s">
        <v>128</v>
      </c>
      <c r="AU636" s="137" t="s">
        <v>86</v>
      </c>
      <c r="AY636" s="16" t="s">
        <v>126</v>
      </c>
      <c r="BE636" s="138">
        <f>IF(N636="základní",J636,0)</f>
        <v>0</v>
      </c>
      <c r="BF636" s="138">
        <f>IF(N636="snížená",J636,0)</f>
        <v>0</v>
      </c>
      <c r="BG636" s="138">
        <f>IF(N636="zákl. přenesená",J636,0)</f>
        <v>0</v>
      </c>
      <c r="BH636" s="138">
        <f>IF(N636="sníž. přenesená",J636,0)</f>
        <v>0</v>
      </c>
      <c r="BI636" s="138">
        <f>IF(N636="nulová",J636,0)</f>
        <v>0</v>
      </c>
      <c r="BJ636" s="16" t="s">
        <v>84</v>
      </c>
      <c r="BK636" s="138">
        <f>ROUND(I636*H636,2)</f>
        <v>0</v>
      </c>
      <c r="BL636" s="16" t="s">
        <v>133</v>
      </c>
      <c r="BM636" s="137" t="s">
        <v>906</v>
      </c>
    </row>
    <row r="637" spans="2:65" s="1" customFormat="1">
      <c r="B637" s="31"/>
      <c r="D637" s="139" t="s">
        <v>135</v>
      </c>
      <c r="F637" s="140" t="s">
        <v>907</v>
      </c>
      <c r="I637" s="141"/>
      <c r="L637" s="31"/>
      <c r="M637" s="142"/>
      <c r="T637" s="52"/>
      <c r="AT637" s="16" t="s">
        <v>135</v>
      </c>
      <c r="AU637" s="16" t="s">
        <v>86</v>
      </c>
    </row>
    <row r="638" spans="2:65" s="1" customFormat="1" ht="16.5" customHeight="1">
      <c r="B638" s="31"/>
      <c r="C638" s="164" t="s">
        <v>908</v>
      </c>
      <c r="D638" s="164" t="s">
        <v>362</v>
      </c>
      <c r="E638" s="165" t="s">
        <v>909</v>
      </c>
      <c r="F638" s="166" t="s">
        <v>910</v>
      </c>
      <c r="G638" s="167" t="s">
        <v>420</v>
      </c>
      <c r="H638" s="168">
        <v>3</v>
      </c>
      <c r="I638" s="169"/>
      <c r="J638" s="170">
        <f>ROUND(I638*H638,2)</f>
        <v>0</v>
      </c>
      <c r="K638" s="166" t="s">
        <v>132</v>
      </c>
      <c r="L638" s="171"/>
      <c r="M638" s="172" t="s">
        <v>19</v>
      </c>
      <c r="N638" s="173" t="s">
        <v>47</v>
      </c>
      <c r="P638" s="135">
        <f>O638*H638</f>
        <v>0</v>
      </c>
      <c r="Q638" s="135">
        <v>9.2999999999999999E-2</v>
      </c>
      <c r="R638" s="135">
        <f>Q638*H638</f>
        <v>0.27900000000000003</v>
      </c>
      <c r="S638" s="135">
        <v>0</v>
      </c>
      <c r="T638" s="136">
        <f>S638*H638</f>
        <v>0</v>
      </c>
      <c r="AR638" s="137" t="s">
        <v>186</v>
      </c>
      <c r="AT638" s="137" t="s">
        <v>362</v>
      </c>
      <c r="AU638" s="137" t="s">
        <v>86</v>
      </c>
      <c r="AY638" s="16" t="s">
        <v>126</v>
      </c>
      <c r="BE638" s="138">
        <f>IF(N638="základní",J638,0)</f>
        <v>0</v>
      </c>
      <c r="BF638" s="138">
        <f>IF(N638="snížená",J638,0)</f>
        <v>0</v>
      </c>
      <c r="BG638" s="138">
        <f>IF(N638="zákl. přenesená",J638,0)</f>
        <v>0</v>
      </c>
      <c r="BH638" s="138">
        <f>IF(N638="sníž. přenesená",J638,0)</f>
        <v>0</v>
      </c>
      <c r="BI638" s="138">
        <f>IF(N638="nulová",J638,0)</f>
        <v>0</v>
      </c>
      <c r="BJ638" s="16" t="s">
        <v>84</v>
      </c>
      <c r="BK638" s="138">
        <f>ROUND(I638*H638,2)</f>
        <v>0</v>
      </c>
      <c r="BL638" s="16" t="s">
        <v>133</v>
      </c>
      <c r="BM638" s="137" t="s">
        <v>911</v>
      </c>
    </row>
    <row r="639" spans="2:65" s="1" customFormat="1" ht="16.5" customHeight="1">
      <c r="B639" s="31"/>
      <c r="C639" s="126" t="s">
        <v>912</v>
      </c>
      <c r="D639" s="126" t="s">
        <v>128</v>
      </c>
      <c r="E639" s="127" t="s">
        <v>913</v>
      </c>
      <c r="F639" s="128" t="s">
        <v>914</v>
      </c>
      <c r="G639" s="129" t="s">
        <v>420</v>
      </c>
      <c r="H639" s="130">
        <v>4</v>
      </c>
      <c r="I639" s="131"/>
      <c r="J639" s="132">
        <f>ROUND(I639*H639,2)</f>
        <v>0</v>
      </c>
      <c r="K639" s="128" t="s">
        <v>132</v>
      </c>
      <c r="L639" s="31"/>
      <c r="M639" s="133" t="s">
        <v>19</v>
      </c>
      <c r="N639" s="134" t="s">
        <v>47</v>
      </c>
      <c r="P639" s="135">
        <f>O639*H639</f>
        <v>0</v>
      </c>
      <c r="Q639" s="135">
        <v>7.2870000000000004E-2</v>
      </c>
      <c r="R639" s="135">
        <f>Q639*H639</f>
        <v>0.29148000000000002</v>
      </c>
      <c r="S639" s="135">
        <v>0</v>
      </c>
      <c r="T639" s="136">
        <f>S639*H639</f>
        <v>0</v>
      </c>
      <c r="AR639" s="137" t="s">
        <v>133</v>
      </c>
      <c r="AT639" s="137" t="s">
        <v>128</v>
      </c>
      <c r="AU639" s="137" t="s">
        <v>86</v>
      </c>
      <c r="AY639" s="16" t="s">
        <v>126</v>
      </c>
      <c r="BE639" s="138">
        <f>IF(N639="základní",J639,0)</f>
        <v>0</v>
      </c>
      <c r="BF639" s="138">
        <f>IF(N639="snížená",J639,0)</f>
        <v>0</v>
      </c>
      <c r="BG639" s="138">
        <f>IF(N639="zákl. přenesená",J639,0)</f>
        <v>0</v>
      </c>
      <c r="BH639" s="138">
        <f>IF(N639="sníž. přenesená",J639,0)</f>
        <v>0</v>
      </c>
      <c r="BI639" s="138">
        <f>IF(N639="nulová",J639,0)</f>
        <v>0</v>
      </c>
      <c r="BJ639" s="16" t="s">
        <v>84</v>
      </c>
      <c r="BK639" s="138">
        <f>ROUND(I639*H639,2)</f>
        <v>0</v>
      </c>
      <c r="BL639" s="16" t="s">
        <v>133</v>
      </c>
      <c r="BM639" s="137" t="s">
        <v>915</v>
      </c>
    </row>
    <row r="640" spans="2:65" s="1" customFormat="1">
      <c r="B640" s="31"/>
      <c r="D640" s="139" t="s">
        <v>135</v>
      </c>
      <c r="F640" s="140" t="s">
        <v>916</v>
      </c>
      <c r="I640" s="141"/>
      <c r="L640" s="31"/>
      <c r="M640" s="142"/>
      <c r="T640" s="52"/>
      <c r="AT640" s="16" t="s">
        <v>135</v>
      </c>
      <c r="AU640" s="16" t="s">
        <v>86</v>
      </c>
    </row>
    <row r="641" spans="2:65" s="1" customFormat="1" ht="16.5" customHeight="1">
      <c r="B641" s="31"/>
      <c r="C641" s="126" t="s">
        <v>917</v>
      </c>
      <c r="D641" s="126" t="s">
        <v>128</v>
      </c>
      <c r="E641" s="127" t="s">
        <v>918</v>
      </c>
      <c r="F641" s="128" t="s">
        <v>919</v>
      </c>
      <c r="G641" s="129" t="s">
        <v>420</v>
      </c>
      <c r="H641" s="130">
        <v>3</v>
      </c>
      <c r="I641" s="131"/>
      <c r="J641" s="132">
        <f>ROUND(I641*H641,2)</f>
        <v>0</v>
      </c>
      <c r="K641" s="128" t="s">
        <v>132</v>
      </c>
      <c r="L641" s="31"/>
      <c r="M641" s="133" t="s">
        <v>19</v>
      </c>
      <c r="N641" s="134" t="s">
        <v>47</v>
      </c>
      <c r="P641" s="135">
        <f>O641*H641</f>
        <v>0</v>
      </c>
      <c r="Q641" s="135">
        <v>0.35743999999999998</v>
      </c>
      <c r="R641" s="135">
        <f>Q641*H641</f>
        <v>1.0723199999999999</v>
      </c>
      <c r="S641" s="135">
        <v>0</v>
      </c>
      <c r="T641" s="136">
        <f>S641*H641</f>
        <v>0</v>
      </c>
      <c r="AR641" s="137" t="s">
        <v>133</v>
      </c>
      <c r="AT641" s="137" t="s">
        <v>128</v>
      </c>
      <c r="AU641" s="137" t="s">
        <v>86</v>
      </c>
      <c r="AY641" s="16" t="s">
        <v>126</v>
      </c>
      <c r="BE641" s="138">
        <f>IF(N641="základní",J641,0)</f>
        <v>0</v>
      </c>
      <c r="BF641" s="138">
        <f>IF(N641="snížená",J641,0)</f>
        <v>0</v>
      </c>
      <c r="BG641" s="138">
        <f>IF(N641="zákl. přenesená",J641,0)</f>
        <v>0</v>
      </c>
      <c r="BH641" s="138">
        <f>IF(N641="sníž. přenesená",J641,0)</f>
        <v>0</v>
      </c>
      <c r="BI641" s="138">
        <f>IF(N641="nulová",J641,0)</f>
        <v>0</v>
      </c>
      <c r="BJ641" s="16" t="s">
        <v>84</v>
      </c>
      <c r="BK641" s="138">
        <f>ROUND(I641*H641,2)</f>
        <v>0</v>
      </c>
      <c r="BL641" s="16" t="s">
        <v>133</v>
      </c>
      <c r="BM641" s="137" t="s">
        <v>920</v>
      </c>
    </row>
    <row r="642" spans="2:65" s="1" customFormat="1">
      <c r="B642" s="31"/>
      <c r="D642" s="139" t="s">
        <v>135</v>
      </c>
      <c r="F642" s="140" t="s">
        <v>921</v>
      </c>
      <c r="I642" s="141"/>
      <c r="L642" s="31"/>
      <c r="M642" s="142"/>
      <c r="T642" s="52"/>
      <c r="AT642" s="16" t="s">
        <v>135</v>
      </c>
      <c r="AU642" s="16" t="s">
        <v>86</v>
      </c>
    </row>
    <row r="643" spans="2:65" s="13" customFormat="1">
      <c r="B643" s="150"/>
      <c r="D643" s="144" t="s">
        <v>137</v>
      </c>
      <c r="E643" s="151" t="s">
        <v>19</v>
      </c>
      <c r="F643" s="152" t="s">
        <v>922</v>
      </c>
      <c r="H643" s="153">
        <v>3</v>
      </c>
      <c r="I643" s="154"/>
      <c r="L643" s="150"/>
      <c r="M643" s="155"/>
      <c r="T643" s="156"/>
      <c r="AT643" s="151" t="s">
        <v>137</v>
      </c>
      <c r="AU643" s="151" t="s">
        <v>86</v>
      </c>
      <c r="AV643" s="13" t="s">
        <v>86</v>
      </c>
      <c r="AW643" s="13" t="s">
        <v>37</v>
      </c>
      <c r="AX643" s="13" t="s">
        <v>84</v>
      </c>
      <c r="AY643" s="151" t="s">
        <v>126</v>
      </c>
    </row>
    <row r="644" spans="2:65" s="1" customFormat="1" ht="16.5" customHeight="1">
      <c r="B644" s="31"/>
      <c r="C644" s="126" t="s">
        <v>923</v>
      </c>
      <c r="D644" s="126" t="s">
        <v>128</v>
      </c>
      <c r="E644" s="127" t="s">
        <v>924</v>
      </c>
      <c r="F644" s="128" t="s">
        <v>925</v>
      </c>
      <c r="G644" s="129" t="s">
        <v>280</v>
      </c>
      <c r="H644" s="130">
        <v>62</v>
      </c>
      <c r="I644" s="131"/>
      <c r="J644" s="132">
        <f>ROUND(I644*H644,2)</f>
        <v>0</v>
      </c>
      <c r="K644" s="128" t="s">
        <v>132</v>
      </c>
      <c r="L644" s="31"/>
      <c r="M644" s="133" t="s">
        <v>19</v>
      </c>
      <c r="N644" s="134" t="s">
        <v>47</v>
      </c>
      <c r="P644" s="135">
        <f>O644*H644</f>
        <v>0</v>
      </c>
      <c r="Q644" s="135">
        <v>0</v>
      </c>
      <c r="R644" s="135">
        <f>Q644*H644</f>
        <v>0</v>
      </c>
      <c r="S644" s="135">
        <v>2</v>
      </c>
      <c r="T644" s="136">
        <f>S644*H644</f>
        <v>124</v>
      </c>
      <c r="AR644" s="137" t="s">
        <v>133</v>
      </c>
      <c r="AT644" s="137" t="s">
        <v>128</v>
      </c>
      <c r="AU644" s="137" t="s">
        <v>86</v>
      </c>
      <c r="AY644" s="16" t="s">
        <v>126</v>
      </c>
      <c r="BE644" s="138">
        <f>IF(N644="základní",J644,0)</f>
        <v>0</v>
      </c>
      <c r="BF644" s="138">
        <f>IF(N644="snížená",J644,0)</f>
        <v>0</v>
      </c>
      <c r="BG644" s="138">
        <f>IF(N644="zákl. přenesená",J644,0)</f>
        <v>0</v>
      </c>
      <c r="BH644" s="138">
        <f>IF(N644="sníž. přenesená",J644,0)</f>
        <v>0</v>
      </c>
      <c r="BI644" s="138">
        <f>IF(N644="nulová",J644,0)</f>
        <v>0</v>
      </c>
      <c r="BJ644" s="16" t="s">
        <v>84</v>
      </c>
      <c r="BK644" s="138">
        <f>ROUND(I644*H644,2)</f>
        <v>0</v>
      </c>
      <c r="BL644" s="16" t="s">
        <v>133</v>
      </c>
      <c r="BM644" s="137" t="s">
        <v>926</v>
      </c>
    </row>
    <row r="645" spans="2:65" s="1" customFormat="1">
      <c r="B645" s="31"/>
      <c r="D645" s="139" t="s">
        <v>135</v>
      </c>
      <c r="F645" s="140" t="s">
        <v>927</v>
      </c>
      <c r="I645" s="141"/>
      <c r="L645" s="31"/>
      <c r="M645" s="142"/>
      <c r="T645" s="52"/>
      <c r="AT645" s="16" t="s">
        <v>135</v>
      </c>
      <c r="AU645" s="16" t="s">
        <v>86</v>
      </c>
    </row>
    <row r="646" spans="2:65" s="12" customFormat="1">
      <c r="B646" s="143"/>
      <c r="D646" s="144" t="s">
        <v>137</v>
      </c>
      <c r="E646" s="145" t="s">
        <v>19</v>
      </c>
      <c r="F646" s="146" t="s">
        <v>928</v>
      </c>
      <c r="H646" s="145" t="s">
        <v>19</v>
      </c>
      <c r="I646" s="147"/>
      <c r="L646" s="143"/>
      <c r="M646" s="148"/>
      <c r="T646" s="149"/>
      <c r="AT646" s="145" t="s">
        <v>137</v>
      </c>
      <c r="AU646" s="145" t="s">
        <v>86</v>
      </c>
      <c r="AV646" s="12" t="s">
        <v>84</v>
      </c>
      <c r="AW646" s="12" t="s">
        <v>37</v>
      </c>
      <c r="AX646" s="12" t="s">
        <v>76</v>
      </c>
      <c r="AY646" s="145" t="s">
        <v>126</v>
      </c>
    </row>
    <row r="647" spans="2:65" s="12" customFormat="1">
      <c r="B647" s="143"/>
      <c r="D647" s="144" t="s">
        <v>137</v>
      </c>
      <c r="E647" s="145" t="s">
        <v>19</v>
      </c>
      <c r="F647" s="146" t="s">
        <v>929</v>
      </c>
      <c r="H647" s="145" t="s">
        <v>19</v>
      </c>
      <c r="I647" s="147"/>
      <c r="L647" s="143"/>
      <c r="M647" s="148"/>
      <c r="T647" s="149"/>
      <c r="AT647" s="145" t="s">
        <v>137</v>
      </c>
      <c r="AU647" s="145" t="s">
        <v>86</v>
      </c>
      <c r="AV647" s="12" t="s">
        <v>84</v>
      </c>
      <c r="AW647" s="12" t="s">
        <v>37</v>
      </c>
      <c r="AX647" s="12" t="s">
        <v>76</v>
      </c>
      <c r="AY647" s="145" t="s">
        <v>126</v>
      </c>
    </row>
    <row r="648" spans="2:65" s="13" customFormat="1">
      <c r="B648" s="150"/>
      <c r="D648" s="144" t="s">
        <v>137</v>
      </c>
      <c r="E648" s="151" t="s">
        <v>19</v>
      </c>
      <c r="F648" s="152" t="s">
        <v>930</v>
      </c>
      <c r="H648" s="153">
        <v>62</v>
      </c>
      <c r="I648" s="154"/>
      <c r="L648" s="150"/>
      <c r="M648" s="155"/>
      <c r="T648" s="156"/>
      <c r="AT648" s="151" t="s">
        <v>137</v>
      </c>
      <c r="AU648" s="151" t="s">
        <v>86</v>
      </c>
      <c r="AV648" s="13" t="s">
        <v>86</v>
      </c>
      <c r="AW648" s="13" t="s">
        <v>37</v>
      </c>
      <c r="AX648" s="13" t="s">
        <v>84</v>
      </c>
      <c r="AY648" s="151" t="s">
        <v>126</v>
      </c>
    </row>
    <row r="649" spans="2:65" s="1" customFormat="1" ht="16.5" customHeight="1">
      <c r="B649" s="31"/>
      <c r="C649" s="126" t="s">
        <v>931</v>
      </c>
      <c r="D649" s="126" t="s">
        <v>128</v>
      </c>
      <c r="E649" s="127" t="s">
        <v>932</v>
      </c>
      <c r="F649" s="128" t="s">
        <v>933</v>
      </c>
      <c r="G649" s="129" t="s">
        <v>280</v>
      </c>
      <c r="H649" s="130">
        <v>7</v>
      </c>
      <c r="I649" s="131"/>
      <c r="J649" s="132">
        <f>ROUND(I649*H649,2)</f>
        <v>0</v>
      </c>
      <c r="K649" s="128" t="s">
        <v>132</v>
      </c>
      <c r="L649" s="31"/>
      <c r="M649" s="133" t="s">
        <v>19</v>
      </c>
      <c r="N649" s="134" t="s">
        <v>47</v>
      </c>
      <c r="P649" s="135">
        <f>O649*H649</f>
        <v>0</v>
      </c>
      <c r="Q649" s="135">
        <v>0</v>
      </c>
      <c r="R649" s="135">
        <f>Q649*H649</f>
        <v>0</v>
      </c>
      <c r="S649" s="135">
        <v>2.4</v>
      </c>
      <c r="T649" s="136">
        <f>S649*H649</f>
        <v>16.8</v>
      </c>
      <c r="AR649" s="137" t="s">
        <v>133</v>
      </c>
      <c r="AT649" s="137" t="s">
        <v>128</v>
      </c>
      <c r="AU649" s="137" t="s">
        <v>86</v>
      </c>
      <c r="AY649" s="16" t="s">
        <v>126</v>
      </c>
      <c r="BE649" s="138">
        <f>IF(N649="základní",J649,0)</f>
        <v>0</v>
      </c>
      <c r="BF649" s="138">
        <f>IF(N649="snížená",J649,0)</f>
        <v>0</v>
      </c>
      <c r="BG649" s="138">
        <f>IF(N649="zákl. přenesená",J649,0)</f>
        <v>0</v>
      </c>
      <c r="BH649" s="138">
        <f>IF(N649="sníž. přenesená",J649,0)</f>
        <v>0</v>
      </c>
      <c r="BI649" s="138">
        <f>IF(N649="nulová",J649,0)</f>
        <v>0</v>
      </c>
      <c r="BJ649" s="16" t="s">
        <v>84</v>
      </c>
      <c r="BK649" s="138">
        <f>ROUND(I649*H649,2)</f>
        <v>0</v>
      </c>
      <c r="BL649" s="16" t="s">
        <v>133</v>
      </c>
      <c r="BM649" s="137" t="s">
        <v>934</v>
      </c>
    </row>
    <row r="650" spans="2:65" s="1" customFormat="1">
      <c r="B650" s="31"/>
      <c r="D650" s="139" t="s">
        <v>135</v>
      </c>
      <c r="F650" s="140" t="s">
        <v>935</v>
      </c>
      <c r="I650" s="141"/>
      <c r="L650" s="31"/>
      <c r="M650" s="142"/>
      <c r="T650" s="52"/>
      <c r="AT650" s="16" t="s">
        <v>135</v>
      </c>
      <c r="AU650" s="16" t="s">
        <v>86</v>
      </c>
    </row>
    <row r="651" spans="2:65" s="1" customFormat="1" ht="19.5">
      <c r="B651" s="31"/>
      <c r="D651" s="144" t="s">
        <v>399</v>
      </c>
      <c r="F651" s="174" t="s">
        <v>936</v>
      </c>
      <c r="I651" s="141"/>
      <c r="L651" s="31"/>
      <c r="M651" s="142"/>
      <c r="T651" s="52"/>
      <c r="AT651" s="16" t="s">
        <v>399</v>
      </c>
      <c r="AU651" s="16" t="s">
        <v>86</v>
      </c>
    </row>
    <row r="652" spans="2:65" s="12" customFormat="1">
      <c r="B652" s="143"/>
      <c r="D652" s="144" t="s">
        <v>137</v>
      </c>
      <c r="E652" s="145" t="s">
        <v>19</v>
      </c>
      <c r="F652" s="146" t="s">
        <v>928</v>
      </c>
      <c r="H652" s="145" t="s">
        <v>19</v>
      </c>
      <c r="I652" s="147"/>
      <c r="L652" s="143"/>
      <c r="M652" s="148"/>
      <c r="T652" s="149"/>
      <c r="AT652" s="145" t="s">
        <v>137</v>
      </c>
      <c r="AU652" s="145" t="s">
        <v>86</v>
      </c>
      <c r="AV652" s="12" t="s">
        <v>84</v>
      </c>
      <c r="AW652" s="12" t="s">
        <v>37</v>
      </c>
      <c r="AX652" s="12" t="s">
        <v>76</v>
      </c>
      <c r="AY652" s="145" t="s">
        <v>126</v>
      </c>
    </row>
    <row r="653" spans="2:65" s="12" customFormat="1">
      <c r="B653" s="143"/>
      <c r="D653" s="144" t="s">
        <v>137</v>
      </c>
      <c r="E653" s="145" t="s">
        <v>19</v>
      </c>
      <c r="F653" s="146" t="s">
        <v>937</v>
      </c>
      <c r="H653" s="145" t="s">
        <v>19</v>
      </c>
      <c r="I653" s="147"/>
      <c r="L653" s="143"/>
      <c r="M653" s="148"/>
      <c r="T653" s="149"/>
      <c r="AT653" s="145" t="s">
        <v>137</v>
      </c>
      <c r="AU653" s="145" t="s">
        <v>86</v>
      </c>
      <c r="AV653" s="12" t="s">
        <v>84</v>
      </c>
      <c r="AW653" s="12" t="s">
        <v>37</v>
      </c>
      <c r="AX653" s="12" t="s">
        <v>76</v>
      </c>
      <c r="AY653" s="145" t="s">
        <v>126</v>
      </c>
    </row>
    <row r="654" spans="2:65" s="13" customFormat="1">
      <c r="B654" s="150"/>
      <c r="D654" s="144" t="s">
        <v>137</v>
      </c>
      <c r="E654" s="151" t="s">
        <v>19</v>
      </c>
      <c r="F654" s="152" t="s">
        <v>202</v>
      </c>
      <c r="H654" s="153">
        <v>7</v>
      </c>
      <c r="I654" s="154"/>
      <c r="L654" s="150"/>
      <c r="M654" s="155"/>
      <c r="T654" s="156"/>
      <c r="AT654" s="151" t="s">
        <v>137</v>
      </c>
      <c r="AU654" s="151" t="s">
        <v>86</v>
      </c>
      <c r="AV654" s="13" t="s">
        <v>86</v>
      </c>
      <c r="AW654" s="13" t="s">
        <v>37</v>
      </c>
      <c r="AX654" s="13" t="s">
        <v>84</v>
      </c>
      <c r="AY654" s="151" t="s">
        <v>126</v>
      </c>
    </row>
    <row r="655" spans="2:65" s="1" customFormat="1" ht="16.5" customHeight="1">
      <c r="B655" s="31"/>
      <c r="C655" s="126" t="s">
        <v>938</v>
      </c>
      <c r="D655" s="126" t="s">
        <v>128</v>
      </c>
      <c r="E655" s="127" t="s">
        <v>939</v>
      </c>
      <c r="F655" s="128" t="s">
        <v>940</v>
      </c>
      <c r="G655" s="129" t="s">
        <v>420</v>
      </c>
      <c r="H655" s="130">
        <v>3</v>
      </c>
      <c r="I655" s="131"/>
      <c r="J655" s="132">
        <f>ROUND(I655*H655,2)</f>
        <v>0</v>
      </c>
      <c r="K655" s="128" t="s">
        <v>132</v>
      </c>
      <c r="L655" s="31"/>
      <c r="M655" s="133" t="s">
        <v>19</v>
      </c>
      <c r="N655" s="134" t="s">
        <v>47</v>
      </c>
      <c r="P655" s="135">
        <f>O655*H655</f>
        <v>0</v>
      </c>
      <c r="Q655" s="135">
        <v>0</v>
      </c>
      <c r="R655" s="135">
        <f>Q655*H655</f>
        <v>0</v>
      </c>
      <c r="S655" s="135">
        <v>0.48199999999999998</v>
      </c>
      <c r="T655" s="136">
        <f>S655*H655</f>
        <v>1.446</v>
      </c>
      <c r="AR655" s="137" t="s">
        <v>133</v>
      </c>
      <c r="AT655" s="137" t="s">
        <v>128</v>
      </c>
      <c r="AU655" s="137" t="s">
        <v>86</v>
      </c>
      <c r="AY655" s="16" t="s">
        <v>126</v>
      </c>
      <c r="BE655" s="138">
        <f>IF(N655="základní",J655,0)</f>
        <v>0</v>
      </c>
      <c r="BF655" s="138">
        <f>IF(N655="snížená",J655,0)</f>
        <v>0</v>
      </c>
      <c r="BG655" s="138">
        <f>IF(N655="zákl. přenesená",J655,0)</f>
        <v>0</v>
      </c>
      <c r="BH655" s="138">
        <f>IF(N655="sníž. přenesená",J655,0)</f>
        <v>0</v>
      </c>
      <c r="BI655" s="138">
        <f>IF(N655="nulová",J655,0)</f>
        <v>0</v>
      </c>
      <c r="BJ655" s="16" t="s">
        <v>84</v>
      </c>
      <c r="BK655" s="138">
        <f>ROUND(I655*H655,2)</f>
        <v>0</v>
      </c>
      <c r="BL655" s="16" t="s">
        <v>133</v>
      </c>
      <c r="BM655" s="137" t="s">
        <v>941</v>
      </c>
    </row>
    <row r="656" spans="2:65" s="1" customFormat="1">
      <c r="B656" s="31"/>
      <c r="D656" s="139" t="s">
        <v>135</v>
      </c>
      <c r="F656" s="140" t="s">
        <v>942</v>
      </c>
      <c r="I656" s="141"/>
      <c r="L656" s="31"/>
      <c r="M656" s="142"/>
      <c r="T656" s="52"/>
      <c r="AT656" s="16" t="s">
        <v>135</v>
      </c>
      <c r="AU656" s="16" t="s">
        <v>86</v>
      </c>
    </row>
    <row r="657" spans="2:65" s="1" customFormat="1" ht="19.5">
      <c r="B657" s="31"/>
      <c r="D657" s="144" t="s">
        <v>399</v>
      </c>
      <c r="F657" s="174" t="s">
        <v>943</v>
      </c>
      <c r="I657" s="141"/>
      <c r="L657" s="31"/>
      <c r="M657" s="142"/>
      <c r="T657" s="52"/>
      <c r="AT657" s="16" t="s">
        <v>399</v>
      </c>
      <c r="AU657" s="16" t="s">
        <v>86</v>
      </c>
    </row>
    <row r="658" spans="2:65" s="13" customFormat="1">
      <c r="B658" s="150"/>
      <c r="D658" s="144" t="s">
        <v>137</v>
      </c>
      <c r="E658" s="151" t="s">
        <v>19</v>
      </c>
      <c r="F658" s="152" t="s">
        <v>922</v>
      </c>
      <c r="H658" s="153">
        <v>3</v>
      </c>
      <c r="I658" s="154"/>
      <c r="L658" s="150"/>
      <c r="M658" s="155"/>
      <c r="T658" s="156"/>
      <c r="AT658" s="151" t="s">
        <v>137</v>
      </c>
      <c r="AU658" s="151" t="s">
        <v>86</v>
      </c>
      <c r="AV658" s="13" t="s">
        <v>86</v>
      </c>
      <c r="AW658" s="13" t="s">
        <v>37</v>
      </c>
      <c r="AX658" s="13" t="s">
        <v>84</v>
      </c>
      <c r="AY658" s="151" t="s">
        <v>126</v>
      </c>
    </row>
    <row r="659" spans="2:65" s="1" customFormat="1" ht="16.5" customHeight="1">
      <c r="B659" s="31"/>
      <c r="C659" s="126" t="s">
        <v>944</v>
      </c>
      <c r="D659" s="126" t="s">
        <v>128</v>
      </c>
      <c r="E659" s="127" t="s">
        <v>945</v>
      </c>
      <c r="F659" s="128" t="s">
        <v>946</v>
      </c>
      <c r="G659" s="129" t="s">
        <v>420</v>
      </c>
      <c r="H659" s="130">
        <v>4</v>
      </c>
      <c r="I659" s="131"/>
      <c r="J659" s="132">
        <f>ROUND(I659*H659,2)</f>
        <v>0</v>
      </c>
      <c r="K659" s="128" t="s">
        <v>132</v>
      </c>
      <c r="L659" s="31"/>
      <c r="M659" s="133" t="s">
        <v>19</v>
      </c>
      <c r="N659" s="134" t="s">
        <v>47</v>
      </c>
      <c r="P659" s="135">
        <f>O659*H659</f>
        <v>0</v>
      </c>
      <c r="Q659" s="135">
        <v>0</v>
      </c>
      <c r="R659" s="135">
        <f>Q659*H659</f>
        <v>0</v>
      </c>
      <c r="S659" s="135">
        <v>8.6999999999999994E-2</v>
      </c>
      <c r="T659" s="136">
        <f>S659*H659</f>
        <v>0.34799999999999998</v>
      </c>
      <c r="AR659" s="137" t="s">
        <v>133</v>
      </c>
      <c r="AT659" s="137" t="s">
        <v>128</v>
      </c>
      <c r="AU659" s="137" t="s">
        <v>86</v>
      </c>
      <c r="AY659" s="16" t="s">
        <v>126</v>
      </c>
      <c r="BE659" s="138">
        <f>IF(N659="základní",J659,0)</f>
        <v>0</v>
      </c>
      <c r="BF659" s="138">
        <f>IF(N659="snížená",J659,0)</f>
        <v>0</v>
      </c>
      <c r="BG659" s="138">
        <f>IF(N659="zákl. přenesená",J659,0)</f>
        <v>0</v>
      </c>
      <c r="BH659" s="138">
        <f>IF(N659="sníž. přenesená",J659,0)</f>
        <v>0</v>
      </c>
      <c r="BI659" s="138">
        <f>IF(N659="nulová",J659,0)</f>
        <v>0</v>
      </c>
      <c r="BJ659" s="16" t="s">
        <v>84</v>
      </c>
      <c r="BK659" s="138">
        <f>ROUND(I659*H659,2)</f>
        <v>0</v>
      </c>
      <c r="BL659" s="16" t="s">
        <v>133</v>
      </c>
      <c r="BM659" s="137" t="s">
        <v>947</v>
      </c>
    </row>
    <row r="660" spans="2:65" s="1" customFormat="1">
      <c r="B660" s="31"/>
      <c r="D660" s="139" t="s">
        <v>135</v>
      </c>
      <c r="F660" s="140" t="s">
        <v>948</v>
      </c>
      <c r="I660" s="141"/>
      <c r="L660" s="31"/>
      <c r="M660" s="142"/>
      <c r="T660" s="52"/>
      <c r="AT660" s="16" t="s">
        <v>135</v>
      </c>
      <c r="AU660" s="16" t="s">
        <v>86</v>
      </c>
    </row>
    <row r="661" spans="2:65" s="1" customFormat="1" ht="33" customHeight="1">
      <c r="B661" s="31"/>
      <c r="C661" s="126" t="s">
        <v>949</v>
      </c>
      <c r="D661" s="126" t="s">
        <v>128</v>
      </c>
      <c r="E661" s="127" t="s">
        <v>950</v>
      </c>
      <c r="F661" s="128" t="s">
        <v>951</v>
      </c>
      <c r="G661" s="129" t="s">
        <v>420</v>
      </c>
      <c r="H661" s="130">
        <v>5</v>
      </c>
      <c r="I661" s="131"/>
      <c r="J661" s="132">
        <f>ROUND(I661*H661,2)</f>
        <v>0</v>
      </c>
      <c r="K661" s="128" t="s">
        <v>132</v>
      </c>
      <c r="L661" s="31"/>
      <c r="M661" s="133" t="s">
        <v>19</v>
      </c>
      <c r="N661" s="134" t="s">
        <v>47</v>
      </c>
      <c r="P661" s="135">
        <f>O661*H661</f>
        <v>0</v>
      </c>
      <c r="Q661" s="135">
        <v>0</v>
      </c>
      <c r="R661" s="135">
        <f>Q661*H661</f>
        <v>0</v>
      </c>
      <c r="S661" s="135">
        <v>8.2000000000000003E-2</v>
      </c>
      <c r="T661" s="136">
        <f>S661*H661</f>
        <v>0.41000000000000003</v>
      </c>
      <c r="AR661" s="137" t="s">
        <v>133</v>
      </c>
      <c r="AT661" s="137" t="s">
        <v>128</v>
      </c>
      <c r="AU661" s="137" t="s">
        <v>86</v>
      </c>
      <c r="AY661" s="16" t="s">
        <v>126</v>
      </c>
      <c r="BE661" s="138">
        <f>IF(N661="základní",J661,0)</f>
        <v>0</v>
      </c>
      <c r="BF661" s="138">
        <f>IF(N661="snížená",J661,0)</f>
        <v>0</v>
      </c>
      <c r="BG661" s="138">
        <f>IF(N661="zákl. přenesená",J661,0)</f>
        <v>0</v>
      </c>
      <c r="BH661" s="138">
        <f>IF(N661="sníž. přenesená",J661,0)</f>
        <v>0</v>
      </c>
      <c r="BI661" s="138">
        <f>IF(N661="nulová",J661,0)</f>
        <v>0</v>
      </c>
      <c r="BJ661" s="16" t="s">
        <v>84</v>
      </c>
      <c r="BK661" s="138">
        <f>ROUND(I661*H661,2)</f>
        <v>0</v>
      </c>
      <c r="BL661" s="16" t="s">
        <v>133</v>
      </c>
      <c r="BM661" s="137" t="s">
        <v>952</v>
      </c>
    </row>
    <row r="662" spans="2:65" s="1" customFormat="1">
      <c r="B662" s="31"/>
      <c r="D662" s="139" t="s">
        <v>135</v>
      </c>
      <c r="F662" s="140" t="s">
        <v>953</v>
      </c>
      <c r="I662" s="141"/>
      <c r="L662" s="31"/>
      <c r="M662" s="142"/>
      <c r="T662" s="52"/>
      <c r="AT662" s="16" t="s">
        <v>135</v>
      </c>
      <c r="AU662" s="16" t="s">
        <v>86</v>
      </c>
    </row>
    <row r="663" spans="2:65" s="13" customFormat="1">
      <c r="B663" s="150"/>
      <c r="D663" s="144" t="s">
        <v>137</v>
      </c>
      <c r="E663" s="151" t="s">
        <v>19</v>
      </c>
      <c r="F663" s="152" t="s">
        <v>954</v>
      </c>
      <c r="H663" s="153">
        <v>5</v>
      </c>
      <c r="I663" s="154"/>
      <c r="L663" s="150"/>
      <c r="M663" s="155"/>
      <c r="T663" s="156"/>
      <c r="AT663" s="151" t="s">
        <v>137</v>
      </c>
      <c r="AU663" s="151" t="s">
        <v>86</v>
      </c>
      <c r="AV663" s="13" t="s">
        <v>86</v>
      </c>
      <c r="AW663" s="13" t="s">
        <v>37</v>
      </c>
      <c r="AX663" s="13" t="s">
        <v>84</v>
      </c>
      <c r="AY663" s="151" t="s">
        <v>126</v>
      </c>
    </row>
    <row r="664" spans="2:65" s="1" customFormat="1" ht="24.2" customHeight="1">
      <c r="B664" s="31"/>
      <c r="C664" s="126" t="s">
        <v>955</v>
      </c>
      <c r="D664" s="126" t="s">
        <v>128</v>
      </c>
      <c r="E664" s="127" t="s">
        <v>956</v>
      </c>
      <c r="F664" s="128" t="s">
        <v>957</v>
      </c>
      <c r="G664" s="129" t="s">
        <v>420</v>
      </c>
      <c r="H664" s="130">
        <v>8</v>
      </c>
      <c r="I664" s="131"/>
      <c r="J664" s="132">
        <f>ROUND(I664*H664,2)</f>
        <v>0</v>
      </c>
      <c r="K664" s="128" t="s">
        <v>132</v>
      </c>
      <c r="L664" s="31"/>
      <c r="M664" s="133" t="s">
        <v>19</v>
      </c>
      <c r="N664" s="134" t="s">
        <v>47</v>
      </c>
      <c r="P664" s="135">
        <f>O664*H664</f>
        <v>0</v>
      </c>
      <c r="Q664" s="135">
        <v>0</v>
      </c>
      <c r="R664" s="135">
        <f>Q664*H664</f>
        <v>0</v>
      </c>
      <c r="S664" s="135">
        <v>8.3300000000000006E-3</v>
      </c>
      <c r="T664" s="136">
        <f>S664*H664</f>
        <v>6.6640000000000005E-2</v>
      </c>
      <c r="AR664" s="137" t="s">
        <v>133</v>
      </c>
      <c r="AT664" s="137" t="s">
        <v>128</v>
      </c>
      <c r="AU664" s="137" t="s">
        <v>86</v>
      </c>
      <c r="AY664" s="16" t="s">
        <v>126</v>
      </c>
      <c r="BE664" s="138">
        <f>IF(N664="základní",J664,0)</f>
        <v>0</v>
      </c>
      <c r="BF664" s="138">
        <f>IF(N664="snížená",J664,0)</f>
        <v>0</v>
      </c>
      <c r="BG664" s="138">
        <f>IF(N664="zákl. přenesená",J664,0)</f>
        <v>0</v>
      </c>
      <c r="BH664" s="138">
        <f>IF(N664="sníž. přenesená",J664,0)</f>
        <v>0</v>
      </c>
      <c r="BI664" s="138">
        <f>IF(N664="nulová",J664,0)</f>
        <v>0</v>
      </c>
      <c r="BJ664" s="16" t="s">
        <v>84</v>
      </c>
      <c r="BK664" s="138">
        <f>ROUND(I664*H664,2)</f>
        <v>0</v>
      </c>
      <c r="BL664" s="16" t="s">
        <v>133</v>
      </c>
      <c r="BM664" s="137" t="s">
        <v>958</v>
      </c>
    </row>
    <row r="665" spans="2:65" s="1" customFormat="1">
      <c r="B665" s="31"/>
      <c r="D665" s="139" t="s">
        <v>135</v>
      </c>
      <c r="F665" s="140" t="s">
        <v>959</v>
      </c>
      <c r="I665" s="141"/>
      <c r="L665" s="31"/>
      <c r="M665" s="142"/>
      <c r="T665" s="52"/>
      <c r="AT665" s="16" t="s">
        <v>135</v>
      </c>
      <c r="AU665" s="16" t="s">
        <v>86</v>
      </c>
    </row>
    <row r="666" spans="2:65" s="1" customFormat="1" ht="16.5" customHeight="1">
      <c r="B666" s="31"/>
      <c r="C666" s="126" t="s">
        <v>960</v>
      </c>
      <c r="D666" s="126" t="s">
        <v>128</v>
      </c>
      <c r="E666" s="127" t="s">
        <v>961</v>
      </c>
      <c r="F666" s="128" t="s">
        <v>962</v>
      </c>
      <c r="G666" s="129" t="s">
        <v>253</v>
      </c>
      <c r="H666" s="130">
        <v>14</v>
      </c>
      <c r="I666" s="131"/>
      <c r="J666" s="132">
        <f>ROUND(I666*H666,2)</f>
        <v>0</v>
      </c>
      <c r="K666" s="128" t="s">
        <v>132</v>
      </c>
      <c r="L666" s="31"/>
      <c r="M666" s="133" t="s">
        <v>19</v>
      </c>
      <c r="N666" s="134" t="s">
        <v>47</v>
      </c>
      <c r="P666" s="135">
        <f>O666*H666</f>
        <v>0</v>
      </c>
      <c r="Q666" s="135">
        <v>0</v>
      </c>
      <c r="R666" s="135">
        <f>Q666*H666</f>
        <v>0</v>
      </c>
      <c r="S666" s="135">
        <v>2.1</v>
      </c>
      <c r="T666" s="136">
        <f>S666*H666</f>
        <v>29.400000000000002</v>
      </c>
      <c r="AR666" s="137" t="s">
        <v>133</v>
      </c>
      <c r="AT666" s="137" t="s">
        <v>128</v>
      </c>
      <c r="AU666" s="137" t="s">
        <v>86</v>
      </c>
      <c r="AY666" s="16" t="s">
        <v>126</v>
      </c>
      <c r="BE666" s="138">
        <f>IF(N666="základní",J666,0)</f>
        <v>0</v>
      </c>
      <c r="BF666" s="138">
        <f>IF(N666="snížená",J666,0)</f>
        <v>0</v>
      </c>
      <c r="BG666" s="138">
        <f>IF(N666="zákl. přenesená",J666,0)</f>
        <v>0</v>
      </c>
      <c r="BH666" s="138">
        <f>IF(N666="sníž. přenesená",J666,0)</f>
        <v>0</v>
      </c>
      <c r="BI666" s="138">
        <f>IF(N666="nulová",J666,0)</f>
        <v>0</v>
      </c>
      <c r="BJ666" s="16" t="s">
        <v>84</v>
      </c>
      <c r="BK666" s="138">
        <f>ROUND(I666*H666,2)</f>
        <v>0</v>
      </c>
      <c r="BL666" s="16" t="s">
        <v>133</v>
      </c>
      <c r="BM666" s="137" t="s">
        <v>963</v>
      </c>
    </row>
    <row r="667" spans="2:65" s="1" customFormat="1">
      <c r="B667" s="31"/>
      <c r="D667" s="139" t="s">
        <v>135</v>
      </c>
      <c r="F667" s="140" t="s">
        <v>964</v>
      </c>
      <c r="I667" s="141"/>
      <c r="L667" s="31"/>
      <c r="M667" s="142"/>
      <c r="T667" s="52"/>
      <c r="AT667" s="16" t="s">
        <v>135</v>
      </c>
      <c r="AU667" s="16" t="s">
        <v>86</v>
      </c>
    </row>
    <row r="668" spans="2:65" s="1" customFormat="1" ht="19.5">
      <c r="B668" s="31"/>
      <c r="D668" s="144" t="s">
        <v>399</v>
      </c>
      <c r="F668" s="174" t="s">
        <v>965</v>
      </c>
      <c r="I668" s="141"/>
      <c r="L668" s="31"/>
      <c r="M668" s="142"/>
      <c r="T668" s="52"/>
      <c r="AT668" s="16" t="s">
        <v>399</v>
      </c>
      <c r="AU668" s="16" t="s">
        <v>86</v>
      </c>
    </row>
    <row r="669" spans="2:65" s="12" customFormat="1">
      <c r="B669" s="143"/>
      <c r="D669" s="144" t="s">
        <v>137</v>
      </c>
      <c r="E669" s="145" t="s">
        <v>19</v>
      </c>
      <c r="F669" s="146" t="s">
        <v>966</v>
      </c>
      <c r="H669" s="145" t="s">
        <v>19</v>
      </c>
      <c r="I669" s="147"/>
      <c r="L669" s="143"/>
      <c r="M669" s="148"/>
      <c r="T669" s="149"/>
      <c r="AT669" s="145" t="s">
        <v>137</v>
      </c>
      <c r="AU669" s="145" t="s">
        <v>86</v>
      </c>
      <c r="AV669" s="12" t="s">
        <v>84</v>
      </c>
      <c r="AW669" s="12" t="s">
        <v>37</v>
      </c>
      <c r="AX669" s="12" t="s">
        <v>76</v>
      </c>
      <c r="AY669" s="145" t="s">
        <v>126</v>
      </c>
    </row>
    <row r="670" spans="2:65" s="13" customFormat="1">
      <c r="B670" s="150"/>
      <c r="D670" s="144" t="s">
        <v>137</v>
      </c>
      <c r="E670" s="151" t="s">
        <v>19</v>
      </c>
      <c r="F670" s="152" t="s">
        <v>210</v>
      </c>
      <c r="H670" s="153">
        <v>14</v>
      </c>
      <c r="I670" s="154"/>
      <c r="L670" s="150"/>
      <c r="M670" s="155"/>
      <c r="T670" s="156"/>
      <c r="AT670" s="151" t="s">
        <v>137</v>
      </c>
      <c r="AU670" s="151" t="s">
        <v>86</v>
      </c>
      <c r="AV670" s="13" t="s">
        <v>86</v>
      </c>
      <c r="AW670" s="13" t="s">
        <v>37</v>
      </c>
      <c r="AX670" s="13" t="s">
        <v>84</v>
      </c>
      <c r="AY670" s="151" t="s">
        <v>126</v>
      </c>
    </row>
    <row r="671" spans="2:65" s="11" customFormat="1" ht="22.7" customHeight="1">
      <c r="B671" s="114"/>
      <c r="D671" s="115" t="s">
        <v>75</v>
      </c>
      <c r="E671" s="124" t="s">
        <v>967</v>
      </c>
      <c r="F671" s="124" t="s">
        <v>968</v>
      </c>
      <c r="I671" s="117"/>
      <c r="J671" s="125">
        <f>BK671</f>
        <v>0</v>
      </c>
      <c r="L671" s="114"/>
      <c r="M671" s="119"/>
      <c r="P671" s="120">
        <f>SUM(P672:P689)</f>
        <v>0</v>
      </c>
      <c r="R671" s="120">
        <f>SUM(R672:R689)</f>
        <v>0</v>
      </c>
      <c r="T671" s="121">
        <f>SUM(T672:T689)</f>
        <v>0</v>
      </c>
      <c r="AR671" s="115" t="s">
        <v>84</v>
      </c>
      <c r="AT671" s="122" t="s">
        <v>75</v>
      </c>
      <c r="AU671" s="122" t="s">
        <v>84</v>
      </c>
      <c r="AY671" s="115" t="s">
        <v>126</v>
      </c>
      <c r="BK671" s="123">
        <f>SUM(BK672:BK689)</f>
        <v>0</v>
      </c>
    </row>
    <row r="672" spans="2:65" s="1" customFormat="1" ht="24.2" customHeight="1">
      <c r="B672" s="31"/>
      <c r="C672" s="126" t="s">
        <v>969</v>
      </c>
      <c r="D672" s="126" t="s">
        <v>128</v>
      </c>
      <c r="E672" s="127" t="s">
        <v>970</v>
      </c>
      <c r="F672" s="128" t="s">
        <v>971</v>
      </c>
      <c r="G672" s="129" t="s">
        <v>345</v>
      </c>
      <c r="H672" s="130">
        <v>124</v>
      </c>
      <c r="I672" s="131"/>
      <c r="J672" s="132">
        <f>ROUND(I672*H672,2)</f>
        <v>0</v>
      </c>
      <c r="K672" s="128" t="s">
        <v>132</v>
      </c>
      <c r="L672" s="31"/>
      <c r="M672" s="133" t="s">
        <v>19</v>
      </c>
      <c r="N672" s="134" t="s">
        <v>47</v>
      </c>
      <c r="P672" s="135">
        <f>O672*H672</f>
        <v>0</v>
      </c>
      <c r="Q672" s="135">
        <v>0</v>
      </c>
      <c r="R672" s="135">
        <f>Q672*H672</f>
        <v>0</v>
      </c>
      <c r="S672" s="135">
        <v>0</v>
      </c>
      <c r="T672" s="136">
        <f>S672*H672</f>
        <v>0</v>
      </c>
      <c r="AR672" s="137" t="s">
        <v>133</v>
      </c>
      <c r="AT672" s="137" t="s">
        <v>128</v>
      </c>
      <c r="AU672" s="137" t="s">
        <v>86</v>
      </c>
      <c r="AY672" s="16" t="s">
        <v>126</v>
      </c>
      <c r="BE672" s="138">
        <f>IF(N672="základní",J672,0)</f>
        <v>0</v>
      </c>
      <c r="BF672" s="138">
        <f>IF(N672="snížená",J672,0)</f>
        <v>0</v>
      </c>
      <c r="BG672" s="138">
        <f>IF(N672="zákl. přenesená",J672,0)</f>
        <v>0</v>
      </c>
      <c r="BH672" s="138">
        <f>IF(N672="sníž. přenesená",J672,0)</f>
        <v>0</v>
      </c>
      <c r="BI672" s="138">
        <f>IF(N672="nulová",J672,0)</f>
        <v>0</v>
      </c>
      <c r="BJ672" s="16" t="s">
        <v>84</v>
      </c>
      <c r="BK672" s="138">
        <f>ROUND(I672*H672,2)</f>
        <v>0</v>
      </c>
      <c r="BL672" s="16" t="s">
        <v>133</v>
      </c>
      <c r="BM672" s="137" t="s">
        <v>972</v>
      </c>
    </row>
    <row r="673" spans="2:65" s="1" customFormat="1">
      <c r="B673" s="31"/>
      <c r="D673" s="139" t="s">
        <v>135</v>
      </c>
      <c r="F673" s="140" t="s">
        <v>973</v>
      </c>
      <c r="I673" s="141"/>
      <c r="L673" s="31"/>
      <c r="M673" s="142"/>
      <c r="T673" s="52"/>
      <c r="AT673" s="16" t="s">
        <v>135</v>
      </c>
      <c r="AU673" s="16" t="s">
        <v>86</v>
      </c>
    </row>
    <row r="674" spans="2:65" s="12" customFormat="1">
      <c r="B674" s="143"/>
      <c r="D674" s="144" t="s">
        <v>137</v>
      </c>
      <c r="E674" s="145" t="s">
        <v>19</v>
      </c>
      <c r="F674" s="146" t="s">
        <v>928</v>
      </c>
      <c r="H674" s="145" t="s">
        <v>19</v>
      </c>
      <c r="I674" s="147"/>
      <c r="L674" s="143"/>
      <c r="M674" s="148"/>
      <c r="T674" s="149"/>
      <c r="AT674" s="145" t="s">
        <v>137</v>
      </c>
      <c r="AU674" s="145" t="s">
        <v>86</v>
      </c>
      <c r="AV674" s="12" t="s">
        <v>84</v>
      </c>
      <c r="AW674" s="12" t="s">
        <v>37</v>
      </c>
      <c r="AX674" s="12" t="s">
        <v>76</v>
      </c>
      <c r="AY674" s="145" t="s">
        <v>126</v>
      </c>
    </row>
    <row r="675" spans="2:65" s="12" customFormat="1">
      <c r="B675" s="143"/>
      <c r="D675" s="144" t="s">
        <v>137</v>
      </c>
      <c r="E675" s="145" t="s">
        <v>19</v>
      </c>
      <c r="F675" s="146" t="s">
        <v>929</v>
      </c>
      <c r="H675" s="145" t="s">
        <v>19</v>
      </c>
      <c r="I675" s="147"/>
      <c r="L675" s="143"/>
      <c r="M675" s="148"/>
      <c r="T675" s="149"/>
      <c r="AT675" s="145" t="s">
        <v>137</v>
      </c>
      <c r="AU675" s="145" t="s">
        <v>86</v>
      </c>
      <c r="AV675" s="12" t="s">
        <v>84</v>
      </c>
      <c r="AW675" s="12" t="s">
        <v>37</v>
      </c>
      <c r="AX675" s="12" t="s">
        <v>76</v>
      </c>
      <c r="AY675" s="145" t="s">
        <v>126</v>
      </c>
    </row>
    <row r="676" spans="2:65" s="13" customFormat="1">
      <c r="B676" s="150"/>
      <c r="D676" s="144" t="s">
        <v>137</v>
      </c>
      <c r="E676" s="151" t="s">
        <v>19</v>
      </c>
      <c r="F676" s="152" t="s">
        <v>974</v>
      </c>
      <c r="H676" s="153">
        <v>124</v>
      </c>
      <c r="I676" s="154"/>
      <c r="L676" s="150"/>
      <c r="M676" s="155"/>
      <c r="T676" s="156"/>
      <c r="AT676" s="151" t="s">
        <v>137</v>
      </c>
      <c r="AU676" s="151" t="s">
        <v>86</v>
      </c>
      <c r="AV676" s="13" t="s">
        <v>86</v>
      </c>
      <c r="AW676" s="13" t="s">
        <v>37</v>
      </c>
      <c r="AX676" s="13" t="s">
        <v>84</v>
      </c>
      <c r="AY676" s="151" t="s">
        <v>126</v>
      </c>
    </row>
    <row r="677" spans="2:65" s="1" customFormat="1" ht="24.2" customHeight="1">
      <c r="B677" s="31"/>
      <c r="C677" s="126" t="s">
        <v>975</v>
      </c>
      <c r="D677" s="126" t="s">
        <v>128</v>
      </c>
      <c r="E677" s="127" t="s">
        <v>976</v>
      </c>
      <c r="F677" s="128" t="s">
        <v>977</v>
      </c>
      <c r="G677" s="129" t="s">
        <v>345</v>
      </c>
      <c r="H677" s="130">
        <v>0.12</v>
      </c>
      <c r="I677" s="131"/>
      <c r="J677" s="132">
        <f>ROUND(I677*H677,2)</f>
        <v>0</v>
      </c>
      <c r="K677" s="128" t="s">
        <v>132</v>
      </c>
      <c r="L677" s="31"/>
      <c r="M677" s="133" t="s">
        <v>19</v>
      </c>
      <c r="N677" s="134" t="s">
        <v>47</v>
      </c>
      <c r="P677" s="135">
        <f>O677*H677</f>
        <v>0</v>
      </c>
      <c r="Q677" s="135">
        <v>0</v>
      </c>
      <c r="R677" s="135">
        <f>Q677*H677</f>
        <v>0</v>
      </c>
      <c r="S677" s="135">
        <v>0</v>
      </c>
      <c r="T677" s="136">
        <f>S677*H677</f>
        <v>0</v>
      </c>
      <c r="AR677" s="137" t="s">
        <v>133</v>
      </c>
      <c r="AT677" s="137" t="s">
        <v>128</v>
      </c>
      <c r="AU677" s="137" t="s">
        <v>86</v>
      </c>
      <c r="AY677" s="16" t="s">
        <v>126</v>
      </c>
      <c r="BE677" s="138">
        <f>IF(N677="základní",J677,0)</f>
        <v>0</v>
      </c>
      <c r="BF677" s="138">
        <f>IF(N677="snížená",J677,0)</f>
        <v>0</v>
      </c>
      <c r="BG677" s="138">
        <f>IF(N677="zákl. přenesená",J677,0)</f>
        <v>0</v>
      </c>
      <c r="BH677" s="138">
        <f>IF(N677="sníž. přenesená",J677,0)</f>
        <v>0</v>
      </c>
      <c r="BI677" s="138">
        <f>IF(N677="nulová",J677,0)</f>
        <v>0</v>
      </c>
      <c r="BJ677" s="16" t="s">
        <v>84</v>
      </c>
      <c r="BK677" s="138">
        <f>ROUND(I677*H677,2)</f>
        <v>0</v>
      </c>
      <c r="BL677" s="16" t="s">
        <v>133</v>
      </c>
      <c r="BM677" s="137" t="s">
        <v>978</v>
      </c>
    </row>
    <row r="678" spans="2:65" s="1" customFormat="1">
      <c r="B678" s="31"/>
      <c r="D678" s="139" t="s">
        <v>135</v>
      </c>
      <c r="F678" s="140" t="s">
        <v>979</v>
      </c>
      <c r="I678" s="141"/>
      <c r="L678" s="31"/>
      <c r="M678" s="142"/>
      <c r="T678" s="52"/>
      <c r="AT678" s="16" t="s">
        <v>135</v>
      </c>
      <c r="AU678" s="16" t="s">
        <v>86</v>
      </c>
    </row>
    <row r="679" spans="2:65" s="1" customFormat="1" ht="24.2" customHeight="1">
      <c r="B679" s="31"/>
      <c r="C679" s="126" t="s">
        <v>980</v>
      </c>
      <c r="D679" s="126" t="s">
        <v>128</v>
      </c>
      <c r="E679" s="127" t="s">
        <v>981</v>
      </c>
      <c r="F679" s="128" t="s">
        <v>982</v>
      </c>
      <c r="G679" s="129" t="s">
        <v>345</v>
      </c>
      <c r="H679" s="130">
        <v>3972.5949999999998</v>
      </c>
      <c r="I679" s="131"/>
      <c r="J679" s="132">
        <f>ROUND(I679*H679,2)</f>
        <v>0</v>
      </c>
      <c r="K679" s="128" t="s">
        <v>132</v>
      </c>
      <c r="L679" s="31"/>
      <c r="M679" s="133" t="s">
        <v>19</v>
      </c>
      <c r="N679" s="134" t="s">
        <v>47</v>
      </c>
      <c r="P679" s="135">
        <f>O679*H679</f>
        <v>0</v>
      </c>
      <c r="Q679" s="135">
        <v>0</v>
      </c>
      <c r="R679" s="135">
        <f>Q679*H679</f>
        <v>0</v>
      </c>
      <c r="S679" s="135">
        <v>0</v>
      </c>
      <c r="T679" s="136">
        <f>S679*H679</f>
        <v>0</v>
      </c>
      <c r="AR679" s="137" t="s">
        <v>133</v>
      </c>
      <c r="AT679" s="137" t="s">
        <v>128</v>
      </c>
      <c r="AU679" s="137" t="s">
        <v>86</v>
      </c>
      <c r="AY679" s="16" t="s">
        <v>126</v>
      </c>
      <c r="BE679" s="138">
        <f>IF(N679="základní",J679,0)</f>
        <v>0</v>
      </c>
      <c r="BF679" s="138">
        <f>IF(N679="snížená",J679,0)</f>
        <v>0</v>
      </c>
      <c r="BG679" s="138">
        <f>IF(N679="zákl. přenesená",J679,0)</f>
        <v>0</v>
      </c>
      <c r="BH679" s="138">
        <f>IF(N679="sníž. přenesená",J679,0)</f>
        <v>0</v>
      </c>
      <c r="BI679" s="138">
        <f>IF(N679="nulová",J679,0)</f>
        <v>0</v>
      </c>
      <c r="BJ679" s="16" t="s">
        <v>84</v>
      </c>
      <c r="BK679" s="138">
        <f>ROUND(I679*H679,2)</f>
        <v>0</v>
      </c>
      <c r="BL679" s="16" t="s">
        <v>133</v>
      </c>
      <c r="BM679" s="137" t="s">
        <v>983</v>
      </c>
    </row>
    <row r="680" spans="2:65" s="1" customFormat="1">
      <c r="B680" s="31"/>
      <c r="D680" s="139" t="s">
        <v>135</v>
      </c>
      <c r="F680" s="140" t="s">
        <v>984</v>
      </c>
      <c r="I680" s="141"/>
      <c r="L680" s="31"/>
      <c r="M680" s="142"/>
      <c r="T680" s="52"/>
      <c r="AT680" s="16" t="s">
        <v>135</v>
      </c>
      <c r="AU680" s="16" t="s">
        <v>86</v>
      </c>
    </row>
    <row r="681" spans="2:65" s="1" customFormat="1" ht="24.2" customHeight="1">
      <c r="B681" s="31"/>
      <c r="C681" s="126" t="s">
        <v>985</v>
      </c>
      <c r="D681" s="126" t="s">
        <v>128</v>
      </c>
      <c r="E681" s="127" t="s">
        <v>986</v>
      </c>
      <c r="F681" s="128" t="s">
        <v>987</v>
      </c>
      <c r="G681" s="129" t="s">
        <v>345</v>
      </c>
      <c r="H681" s="130">
        <v>35753.355000000003</v>
      </c>
      <c r="I681" s="131"/>
      <c r="J681" s="132">
        <f>ROUND(I681*H681,2)</f>
        <v>0</v>
      </c>
      <c r="K681" s="128" t="s">
        <v>132</v>
      </c>
      <c r="L681" s="31"/>
      <c r="M681" s="133" t="s">
        <v>19</v>
      </c>
      <c r="N681" s="134" t="s">
        <v>47</v>
      </c>
      <c r="P681" s="135">
        <f>O681*H681</f>
        <v>0</v>
      </c>
      <c r="Q681" s="135">
        <v>0</v>
      </c>
      <c r="R681" s="135">
        <f>Q681*H681</f>
        <v>0</v>
      </c>
      <c r="S681" s="135">
        <v>0</v>
      </c>
      <c r="T681" s="136">
        <f>S681*H681</f>
        <v>0</v>
      </c>
      <c r="AR681" s="137" t="s">
        <v>133</v>
      </c>
      <c r="AT681" s="137" t="s">
        <v>128</v>
      </c>
      <c r="AU681" s="137" t="s">
        <v>86</v>
      </c>
      <c r="AY681" s="16" t="s">
        <v>126</v>
      </c>
      <c r="BE681" s="138">
        <f>IF(N681="základní",J681,0)</f>
        <v>0</v>
      </c>
      <c r="BF681" s="138">
        <f>IF(N681="snížená",J681,0)</f>
        <v>0</v>
      </c>
      <c r="BG681" s="138">
        <f>IF(N681="zákl. přenesená",J681,0)</f>
        <v>0</v>
      </c>
      <c r="BH681" s="138">
        <f>IF(N681="sníž. přenesená",J681,0)</f>
        <v>0</v>
      </c>
      <c r="BI681" s="138">
        <f>IF(N681="nulová",J681,0)</f>
        <v>0</v>
      </c>
      <c r="BJ681" s="16" t="s">
        <v>84</v>
      </c>
      <c r="BK681" s="138">
        <f>ROUND(I681*H681,2)</f>
        <v>0</v>
      </c>
      <c r="BL681" s="16" t="s">
        <v>133</v>
      </c>
      <c r="BM681" s="137" t="s">
        <v>988</v>
      </c>
    </row>
    <row r="682" spans="2:65" s="1" customFormat="1">
      <c r="B682" s="31"/>
      <c r="D682" s="139" t="s">
        <v>135</v>
      </c>
      <c r="F682" s="140" t="s">
        <v>989</v>
      </c>
      <c r="I682" s="141"/>
      <c r="L682" s="31"/>
      <c r="M682" s="142"/>
      <c r="T682" s="52"/>
      <c r="AT682" s="16" t="s">
        <v>135</v>
      </c>
      <c r="AU682" s="16" t="s">
        <v>86</v>
      </c>
    </row>
    <row r="683" spans="2:65" s="13" customFormat="1">
      <c r="B683" s="150"/>
      <c r="D683" s="144" t="s">
        <v>137</v>
      </c>
      <c r="E683" s="151" t="s">
        <v>19</v>
      </c>
      <c r="F683" s="152" t="s">
        <v>990</v>
      </c>
      <c r="H683" s="153">
        <v>35753.355000000003</v>
      </c>
      <c r="I683" s="154"/>
      <c r="L683" s="150"/>
      <c r="M683" s="155"/>
      <c r="T683" s="156"/>
      <c r="AT683" s="151" t="s">
        <v>137</v>
      </c>
      <c r="AU683" s="151" t="s">
        <v>86</v>
      </c>
      <c r="AV683" s="13" t="s">
        <v>86</v>
      </c>
      <c r="AW683" s="13" t="s">
        <v>37</v>
      </c>
      <c r="AX683" s="13" t="s">
        <v>84</v>
      </c>
      <c r="AY683" s="151" t="s">
        <v>126</v>
      </c>
    </row>
    <row r="684" spans="2:65" s="1" customFormat="1" ht="24.2" customHeight="1">
      <c r="B684" s="31"/>
      <c r="C684" s="126" t="s">
        <v>991</v>
      </c>
      <c r="D684" s="126" t="s">
        <v>128</v>
      </c>
      <c r="E684" s="127" t="s">
        <v>992</v>
      </c>
      <c r="F684" s="128" t="s">
        <v>993</v>
      </c>
      <c r="G684" s="129" t="s">
        <v>345</v>
      </c>
      <c r="H684" s="130">
        <v>1349.175</v>
      </c>
      <c r="I684" s="131"/>
      <c r="J684" s="132">
        <f>ROUND(I684*H684,2)</f>
        <v>0</v>
      </c>
      <c r="K684" s="128" t="s">
        <v>132</v>
      </c>
      <c r="L684" s="31"/>
      <c r="M684" s="133" t="s">
        <v>19</v>
      </c>
      <c r="N684" s="134" t="s">
        <v>47</v>
      </c>
      <c r="P684" s="135">
        <f>O684*H684</f>
        <v>0</v>
      </c>
      <c r="Q684" s="135">
        <v>0</v>
      </c>
      <c r="R684" s="135">
        <f>Q684*H684</f>
        <v>0</v>
      </c>
      <c r="S684" s="135">
        <v>0</v>
      </c>
      <c r="T684" s="136">
        <f>S684*H684</f>
        <v>0</v>
      </c>
      <c r="AR684" s="137" t="s">
        <v>133</v>
      </c>
      <c r="AT684" s="137" t="s">
        <v>128</v>
      </c>
      <c r="AU684" s="137" t="s">
        <v>86</v>
      </c>
      <c r="AY684" s="16" t="s">
        <v>126</v>
      </c>
      <c r="BE684" s="138">
        <f>IF(N684="základní",J684,0)</f>
        <v>0</v>
      </c>
      <c r="BF684" s="138">
        <f>IF(N684="snížená",J684,0)</f>
        <v>0</v>
      </c>
      <c r="BG684" s="138">
        <f>IF(N684="zákl. přenesená",J684,0)</f>
        <v>0</v>
      </c>
      <c r="BH684" s="138">
        <f>IF(N684="sníž. přenesená",J684,0)</f>
        <v>0</v>
      </c>
      <c r="BI684" s="138">
        <f>IF(N684="nulová",J684,0)</f>
        <v>0</v>
      </c>
      <c r="BJ684" s="16" t="s">
        <v>84</v>
      </c>
      <c r="BK684" s="138">
        <f>ROUND(I684*H684,2)</f>
        <v>0</v>
      </c>
      <c r="BL684" s="16" t="s">
        <v>133</v>
      </c>
      <c r="BM684" s="137" t="s">
        <v>994</v>
      </c>
    </row>
    <row r="685" spans="2:65" s="1" customFormat="1">
      <c r="B685" s="31"/>
      <c r="D685" s="139" t="s">
        <v>135</v>
      </c>
      <c r="F685" s="140" t="s">
        <v>995</v>
      </c>
      <c r="I685" s="141"/>
      <c r="L685" s="31"/>
      <c r="M685" s="142"/>
      <c r="T685" s="52"/>
      <c r="AT685" s="16" t="s">
        <v>135</v>
      </c>
      <c r="AU685" s="16" t="s">
        <v>86</v>
      </c>
    </row>
    <row r="686" spans="2:65" s="1" customFormat="1" ht="24.2" customHeight="1">
      <c r="B686" s="31"/>
      <c r="C686" s="126" t="s">
        <v>996</v>
      </c>
      <c r="D686" s="126" t="s">
        <v>128</v>
      </c>
      <c r="E686" s="127" t="s">
        <v>997</v>
      </c>
      <c r="F686" s="128" t="s">
        <v>344</v>
      </c>
      <c r="G686" s="129" t="s">
        <v>345</v>
      </c>
      <c r="H686" s="130">
        <v>1544.8240000000001</v>
      </c>
      <c r="I686" s="131"/>
      <c r="J686" s="132">
        <f>ROUND(I686*H686,2)</f>
        <v>0</v>
      </c>
      <c r="K686" s="128" t="s">
        <v>132</v>
      </c>
      <c r="L686" s="31"/>
      <c r="M686" s="133" t="s">
        <v>19</v>
      </c>
      <c r="N686" s="134" t="s">
        <v>47</v>
      </c>
      <c r="P686" s="135">
        <f>O686*H686</f>
        <v>0</v>
      </c>
      <c r="Q686" s="135">
        <v>0</v>
      </c>
      <c r="R686" s="135">
        <f>Q686*H686</f>
        <v>0</v>
      </c>
      <c r="S686" s="135">
        <v>0</v>
      </c>
      <c r="T686" s="136">
        <f>S686*H686</f>
        <v>0</v>
      </c>
      <c r="AR686" s="137" t="s">
        <v>133</v>
      </c>
      <c r="AT686" s="137" t="s">
        <v>128</v>
      </c>
      <c r="AU686" s="137" t="s">
        <v>86</v>
      </c>
      <c r="AY686" s="16" t="s">
        <v>126</v>
      </c>
      <c r="BE686" s="138">
        <f>IF(N686="základní",J686,0)</f>
        <v>0</v>
      </c>
      <c r="BF686" s="138">
        <f>IF(N686="snížená",J686,0)</f>
        <v>0</v>
      </c>
      <c r="BG686" s="138">
        <f>IF(N686="zákl. přenesená",J686,0)</f>
        <v>0</v>
      </c>
      <c r="BH686" s="138">
        <f>IF(N686="sníž. přenesená",J686,0)</f>
        <v>0</v>
      </c>
      <c r="BI686" s="138">
        <f>IF(N686="nulová",J686,0)</f>
        <v>0</v>
      </c>
      <c r="BJ686" s="16" t="s">
        <v>84</v>
      </c>
      <c r="BK686" s="138">
        <f>ROUND(I686*H686,2)</f>
        <v>0</v>
      </c>
      <c r="BL686" s="16" t="s">
        <v>133</v>
      </c>
      <c r="BM686" s="137" t="s">
        <v>998</v>
      </c>
    </row>
    <row r="687" spans="2:65" s="1" customFormat="1">
      <c r="B687" s="31"/>
      <c r="D687" s="139" t="s">
        <v>135</v>
      </c>
      <c r="F687" s="140" t="s">
        <v>999</v>
      </c>
      <c r="I687" s="141"/>
      <c r="L687" s="31"/>
      <c r="M687" s="142"/>
      <c r="T687" s="52"/>
      <c r="AT687" s="16" t="s">
        <v>135</v>
      </c>
      <c r="AU687" s="16" t="s">
        <v>86</v>
      </c>
    </row>
    <row r="688" spans="2:65" s="1" customFormat="1" ht="24.2" customHeight="1">
      <c r="B688" s="31"/>
      <c r="C688" s="126" t="s">
        <v>1000</v>
      </c>
      <c r="D688" s="126" t="s">
        <v>128</v>
      </c>
      <c r="E688" s="127" t="s">
        <v>1001</v>
      </c>
      <c r="F688" s="128" t="s">
        <v>1002</v>
      </c>
      <c r="G688" s="129" t="s">
        <v>345</v>
      </c>
      <c r="H688" s="130">
        <v>944.63599999999997</v>
      </c>
      <c r="I688" s="131"/>
      <c r="J688" s="132">
        <f>ROUND(I688*H688,2)</f>
        <v>0</v>
      </c>
      <c r="K688" s="128" t="s">
        <v>132</v>
      </c>
      <c r="L688" s="31"/>
      <c r="M688" s="133" t="s">
        <v>19</v>
      </c>
      <c r="N688" s="134" t="s">
        <v>47</v>
      </c>
      <c r="P688" s="135">
        <f>O688*H688</f>
        <v>0</v>
      </c>
      <c r="Q688" s="135">
        <v>0</v>
      </c>
      <c r="R688" s="135">
        <f>Q688*H688</f>
        <v>0</v>
      </c>
      <c r="S688" s="135">
        <v>0</v>
      </c>
      <c r="T688" s="136">
        <f>S688*H688</f>
        <v>0</v>
      </c>
      <c r="AR688" s="137" t="s">
        <v>133</v>
      </c>
      <c r="AT688" s="137" t="s">
        <v>128</v>
      </c>
      <c r="AU688" s="137" t="s">
        <v>86</v>
      </c>
      <c r="AY688" s="16" t="s">
        <v>126</v>
      </c>
      <c r="BE688" s="138">
        <f>IF(N688="základní",J688,0)</f>
        <v>0</v>
      </c>
      <c r="BF688" s="138">
        <f>IF(N688="snížená",J688,0)</f>
        <v>0</v>
      </c>
      <c r="BG688" s="138">
        <f>IF(N688="zákl. přenesená",J688,0)</f>
        <v>0</v>
      </c>
      <c r="BH688" s="138">
        <f>IF(N688="sníž. přenesená",J688,0)</f>
        <v>0</v>
      </c>
      <c r="BI688" s="138">
        <f>IF(N688="nulová",J688,0)</f>
        <v>0</v>
      </c>
      <c r="BJ688" s="16" t="s">
        <v>84</v>
      </c>
      <c r="BK688" s="138">
        <f>ROUND(I688*H688,2)</f>
        <v>0</v>
      </c>
      <c r="BL688" s="16" t="s">
        <v>133</v>
      </c>
      <c r="BM688" s="137" t="s">
        <v>1003</v>
      </c>
    </row>
    <row r="689" spans="2:65" s="1" customFormat="1">
      <c r="B689" s="31"/>
      <c r="D689" s="139" t="s">
        <v>135</v>
      </c>
      <c r="F689" s="140" t="s">
        <v>1004</v>
      </c>
      <c r="I689" s="141"/>
      <c r="L689" s="31"/>
      <c r="M689" s="142"/>
      <c r="T689" s="52"/>
      <c r="AT689" s="16" t="s">
        <v>135</v>
      </c>
      <c r="AU689" s="16" t="s">
        <v>86</v>
      </c>
    </row>
    <row r="690" spans="2:65" s="11" customFormat="1" ht="22.7" customHeight="1">
      <c r="B690" s="114"/>
      <c r="D690" s="115" t="s">
        <v>75</v>
      </c>
      <c r="E690" s="124" t="s">
        <v>1005</v>
      </c>
      <c r="F690" s="124" t="s">
        <v>1006</v>
      </c>
      <c r="I690" s="117"/>
      <c r="J690" s="125">
        <f>BK690</f>
        <v>0</v>
      </c>
      <c r="L690" s="114"/>
      <c r="M690" s="119"/>
      <c r="P690" s="120">
        <f>SUM(P691:P692)</f>
        <v>0</v>
      </c>
      <c r="R690" s="120">
        <f>SUM(R691:R692)</f>
        <v>0</v>
      </c>
      <c r="T690" s="121">
        <f>SUM(T691:T692)</f>
        <v>0</v>
      </c>
      <c r="AR690" s="115" t="s">
        <v>84</v>
      </c>
      <c r="AT690" s="122" t="s">
        <v>75</v>
      </c>
      <c r="AU690" s="122" t="s">
        <v>84</v>
      </c>
      <c r="AY690" s="115" t="s">
        <v>126</v>
      </c>
      <c r="BK690" s="123">
        <f>SUM(BK691:BK692)</f>
        <v>0</v>
      </c>
    </row>
    <row r="691" spans="2:65" s="1" customFormat="1" ht="24.2" customHeight="1">
      <c r="B691" s="31"/>
      <c r="C691" s="126" t="s">
        <v>1007</v>
      </c>
      <c r="D691" s="126" t="s">
        <v>128</v>
      </c>
      <c r="E691" s="127" t="s">
        <v>1008</v>
      </c>
      <c r="F691" s="128" t="s">
        <v>1009</v>
      </c>
      <c r="G691" s="129" t="s">
        <v>345</v>
      </c>
      <c r="H691" s="130">
        <v>1144.5530000000001</v>
      </c>
      <c r="I691" s="131"/>
      <c r="J691" s="132">
        <f>ROUND(I691*H691,2)</f>
        <v>0</v>
      </c>
      <c r="K691" s="128" t="s">
        <v>132</v>
      </c>
      <c r="L691" s="31"/>
      <c r="M691" s="133" t="s">
        <v>19</v>
      </c>
      <c r="N691" s="134" t="s">
        <v>47</v>
      </c>
      <c r="P691" s="135">
        <f>O691*H691</f>
        <v>0</v>
      </c>
      <c r="Q691" s="135">
        <v>0</v>
      </c>
      <c r="R691" s="135">
        <f>Q691*H691</f>
        <v>0</v>
      </c>
      <c r="S691" s="135">
        <v>0</v>
      </c>
      <c r="T691" s="136">
        <f>S691*H691</f>
        <v>0</v>
      </c>
      <c r="AR691" s="137" t="s">
        <v>133</v>
      </c>
      <c r="AT691" s="137" t="s">
        <v>128</v>
      </c>
      <c r="AU691" s="137" t="s">
        <v>86</v>
      </c>
      <c r="AY691" s="16" t="s">
        <v>126</v>
      </c>
      <c r="BE691" s="138">
        <f>IF(N691="základní",J691,0)</f>
        <v>0</v>
      </c>
      <c r="BF691" s="138">
        <f>IF(N691="snížená",J691,0)</f>
        <v>0</v>
      </c>
      <c r="BG691" s="138">
        <f>IF(N691="zákl. přenesená",J691,0)</f>
        <v>0</v>
      </c>
      <c r="BH691" s="138">
        <f>IF(N691="sníž. přenesená",J691,0)</f>
        <v>0</v>
      </c>
      <c r="BI691" s="138">
        <f>IF(N691="nulová",J691,0)</f>
        <v>0</v>
      </c>
      <c r="BJ691" s="16" t="s">
        <v>84</v>
      </c>
      <c r="BK691" s="138">
        <f>ROUND(I691*H691,2)</f>
        <v>0</v>
      </c>
      <c r="BL691" s="16" t="s">
        <v>133</v>
      </c>
      <c r="BM691" s="137" t="s">
        <v>1010</v>
      </c>
    </row>
    <row r="692" spans="2:65" s="1" customFormat="1">
      <c r="B692" s="31"/>
      <c r="D692" s="139" t="s">
        <v>135</v>
      </c>
      <c r="F692" s="140" t="s">
        <v>1011</v>
      </c>
      <c r="I692" s="141"/>
      <c r="L692" s="31"/>
      <c r="M692" s="142"/>
      <c r="T692" s="52"/>
      <c r="AT692" s="16" t="s">
        <v>135</v>
      </c>
      <c r="AU692" s="16" t="s">
        <v>86</v>
      </c>
    </row>
    <row r="693" spans="2:65" s="11" customFormat="1" ht="22.7" customHeight="1">
      <c r="B693" s="114"/>
      <c r="D693" s="115" t="s">
        <v>75</v>
      </c>
      <c r="E693" s="124" t="s">
        <v>1012</v>
      </c>
      <c r="F693" s="124" t="s">
        <v>1013</v>
      </c>
      <c r="I693" s="117"/>
      <c r="J693" s="125">
        <f>BK693</f>
        <v>0</v>
      </c>
      <c r="L693" s="114"/>
      <c r="M693" s="119"/>
      <c r="P693" s="120">
        <f>SUM(P694:P705)</f>
        <v>0</v>
      </c>
      <c r="R693" s="120">
        <f>SUM(R694:R705)</f>
        <v>0.12992000000000001</v>
      </c>
      <c r="T693" s="121">
        <f>SUM(T694:T705)</f>
        <v>0</v>
      </c>
      <c r="AR693" s="115" t="s">
        <v>149</v>
      </c>
      <c r="AT693" s="122" t="s">
        <v>75</v>
      </c>
      <c r="AU693" s="122" t="s">
        <v>84</v>
      </c>
      <c r="AY693" s="115" t="s">
        <v>126</v>
      </c>
      <c r="BK693" s="123">
        <f>SUM(BK694:BK705)</f>
        <v>0</v>
      </c>
    </row>
    <row r="694" spans="2:65" s="1" customFormat="1" ht="33" customHeight="1">
      <c r="B694" s="31"/>
      <c r="C694" s="126" t="s">
        <v>1014</v>
      </c>
      <c r="D694" s="126" t="s">
        <v>128</v>
      </c>
      <c r="E694" s="127" t="s">
        <v>1015</v>
      </c>
      <c r="F694" s="128" t="s">
        <v>1016</v>
      </c>
      <c r="G694" s="129" t="s">
        <v>253</v>
      </c>
      <c r="H694" s="130">
        <v>100</v>
      </c>
      <c r="I694" s="131"/>
      <c r="J694" s="132">
        <f>ROUND(I694*H694,2)</f>
        <v>0</v>
      </c>
      <c r="K694" s="128" t="s">
        <v>132</v>
      </c>
      <c r="L694" s="31"/>
      <c r="M694" s="133" t="s">
        <v>19</v>
      </c>
      <c r="N694" s="134" t="s">
        <v>47</v>
      </c>
      <c r="P694" s="135">
        <f>O694*H694</f>
        <v>0</v>
      </c>
      <c r="Q694" s="135">
        <v>0</v>
      </c>
      <c r="R694" s="135">
        <f>Q694*H694</f>
        <v>0</v>
      </c>
      <c r="S694" s="135">
        <v>0</v>
      </c>
      <c r="T694" s="136">
        <f>S694*H694</f>
        <v>0</v>
      </c>
      <c r="AR694" s="137" t="s">
        <v>562</v>
      </c>
      <c r="AT694" s="137" t="s">
        <v>128</v>
      </c>
      <c r="AU694" s="137" t="s">
        <v>86</v>
      </c>
      <c r="AY694" s="16" t="s">
        <v>126</v>
      </c>
      <c r="BE694" s="138">
        <f>IF(N694="základní",J694,0)</f>
        <v>0</v>
      </c>
      <c r="BF694" s="138">
        <f>IF(N694="snížená",J694,0)</f>
        <v>0</v>
      </c>
      <c r="BG694" s="138">
        <f>IF(N694="zákl. přenesená",J694,0)</f>
        <v>0</v>
      </c>
      <c r="BH694" s="138">
        <f>IF(N694="sníž. přenesená",J694,0)</f>
        <v>0</v>
      </c>
      <c r="BI694" s="138">
        <f>IF(N694="nulová",J694,0)</f>
        <v>0</v>
      </c>
      <c r="BJ694" s="16" t="s">
        <v>84</v>
      </c>
      <c r="BK694" s="138">
        <f>ROUND(I694*H694,2)</f>
        <v>0</v>
      </c>
      <c r="BL694" s="16" t="s">
        <v>562</v>
      </c>
      <c r="BM694" s="137" t="s">
        <v>1017</v>
      </c>
    </row>
    <row r="695" spans="2:65" s="1" customFormat="1">
      <c r="B695" s="31"/>
      <c r="D695" s="139" t="s">
        <v>135</v>
      </c>
      <c r="F695" s="140" t="s">
        <v>1018</v>
      </c>
      <c r="I695" s="141"/>
      <c r="L695" s="31"/>
      <c r="M695" s="142"/>
      <c r="T695" s="52"/>
      <c r="AT695" s="16" t="s">
        <v>135</v>
      </c>
      <c r="AU695" s="16" t="s">
        <v>86</v>
      </c>
    </row>
    <row r="696" spans="2:65" s="1" customFormat="1" ht="33" customHeight="1">
      <c r="B696" s="31"/>
      <c r="C696" s="126" t="s">
        <v>1019</v>
      </c>
      <c r="D696" s="126" t="s">
        <v>128</v>
      </c>
      <c r="E696" s="127" t="s">
        <v>1020</v>
      </c>
      <c r="F696" s="128" t="s">
        <v>1021</v>
      </c>
      <c r="G696" s="129" t="s">
        <v>253</v>
      </c>
      <c r="H696" s="130">
        <v>100</v>
      </c>
      <c r="I696" s="131"/>
      <c r="J696" s="132">
        <f>ROUND(I696*H696,2)</f>
        <v>0</v>
      </c>
      <c r="K696" s="128" t="s">
        <v>132</v>
      </c>
      <c r="L696" s="31"/>
      <c r="M696" s="133" t="s">
        <v>19</v>
      </c>
      <c r="N696" s="134" t="s">
        <v>47</v>
      </c>
      <c r="P696" s="135">
        <f>O696*H696</f>
        <v>0</v>
      </c>
      <c r="Q696" s="135">
        <v>0</v>
      </c>
      <c r="R696" s="135">
        <f>Q696*H696</f>
        <v>0</v>
      </c>
      <c r="S696" s="135">
        <v>0</v>
      </c>
      <c r="T696" s="136">
        <f>S696*H696</f>
        <v>0</v>
      </c>
      <c r="AR696" s="137" t="s">
        <v>562</v>
      </c>
      <c r="AT696" s="137" t="s">
        <v>128</v>
      </c>
      <c r="AU696" s="137" t="s">
        <v>86</v>
      </c>
      <c r="AY696" s="16" t="s">
        <v>126</v>
      </c>
      <c r="BE696" s="138">
        <f>IF(N696="základní",J696,0)</f>
        <v>0</v>
      </c>
      <c r="BF696" s="138">
        <f>IF(N696="snížená",J696,0)</f>
        <v>0</v>
      </c>
      <c r="BG696" s="138">
        <f>IF(N696="zákl. přenesená",J696,0)</f>
        <v>0</v>
      </c>
      <c r="BH696" s="138">
        <f>IF(N696="sníž. přenesená",J696,0)</f>
        <v>0</v>
      </c>
      <c r="BI696" s="138">
        <f>IF(N696="nulová",J696,0)</f>
        <v>0</v>
      </c>
      <c r="BJ696" s="16" t="s">
        <v>84</v>
      </c>
      <c r="BK696" s="138">
        <f>ROUND(I696*H696,2)</f>
        <v>0</v>
      </c>
      <c r="BL696" s="16" t="s">
        <v>562</v>
      </c>
      <c r="BM696" s="137" t="s">
        <v>1022</v>
      </c>
    </row>
    <row r="697" spans="2:65" s="1" customFormat="1">
      <c r="B697" s="31"/>
      <c r="D697" s="139" t="s">
        <v>135</v>
      </c>
      <c r="F697" s="140" t="s">
        <v>1023</v>
      </c>
      <c r="I697" s="141"/>
      <c r="L697" s="31"/>
      <c r="M697" s="142"/>
      <c r="T697" s="52"/>
      <c r="AT697" s="16" t="s">
        <v>135</v>
      </c>
      <c r="AU697" s="16" t="s">
        <v>86</v>
      </c>
    </row>
    <row r="698" spans="2:65" s="1" customFormat="1" ht="16.5" customHeight="1">
      <c r="B698" s="31"/>
      <c r="C698" s="164" t="s">
        <v>1024</v>
      </c>
      <c r="D698" s="164" t="s">
        <v>362</v>
      </c>
      <c r="E698" s="165" t="s">
        <v>1025</v>
      </c>
      <c r="F698" s="166" t="s">
        <v>1026</v>
      </c>
      <c r="G698" s="167" t="s">
        <v>345</v>
      </c>
      <c r="H698" s="168">
        <v>25.2</v>
      </c>
      <c r="I698" s="169"/>
      <c r="J698" s="170">
        <f>ROUND(I698*H698,2)</f>
        <v>0</v>
      </c>
      <c r="K698" s="166" t="s">
        <v>132</v>
      </c>
      <c r="L698" s="171"/>
      <c r="M698" s="172" t="s">
        <v>19</v>
      </c>
      <c r="N698" s="173" t="s">
        <v>47</v>
      </c>
      <c r="P698" s="135">
        <f>O698*H698</f>
        <v>0</v>
      </c>
      <c r="Q698" s="135">
        <v>0</v>
      </c>
      <c r="R698" s="135">
        <f>Q698*H698</f>
        <v>0</v>
      </c>
      <c r="S698" s="135">
        <v>0</v>
      </c>
      <c r="T698" s="136">
        <f>S698*H698</f>
        <v>0</v>
      </c>
      <c r="AR698" s="137" t="s">
        <v>1027</v>
      </c>
      <c r="AT698" s="137" t="s">
        <v>362</v>
      </c>
      <c r="AU698" s="137" t="s">
        <v>86</v>
      </c>
      <c r="AY698" s="16" t="s">
        <v>126</v>
      </c>
      <c r="BE698" s="138">
        <f>IF(N698="základní",J698,0)</f>
        <v>0</v>
      </c>
      <c r="BF698" s="138">
        <f>IF(N698="snížená",J698,0)</f>
        <v>0</v>
      </c>
      <c r="BG698" s="138">
        <f>IF(N698="zákl. přenesená",J698,0)</f>
        <v>0</v>
      </c>
      <c r="BH698" s="138">
        <f>IF(N698="sníž. přenesená",J698,0)</f>
        <v>0</v>
      </c>
      <c r="BI698" s="138">
        <f>IF(N698="nulová",J698,0)</f>
        <v>0</v>
      </c>
      <c r="BJ698" s="16" t="s">
        <v>84</v>
      </c>
      <c r="BK698" s="138">
        <f>ROUND(I698*H698,2)</f>
        <v>0</v>
      </c>
      <c r="BL698" s="16" t="s">
        <v>562</v>
      </c>
      <c r="BM698" s="137" t="s">
        <v>1028</v>
      </c>
    </row>
    <row r="699" spans="2:65" s="13" customFormat="1">
      <c r="B699" s="150"/>
      <c r="D699" s="144" t="s">
        <v>137</v>
      </c>
      <c r="E699" s="151" t="s">
        <v>19</v>
      </c>
      <c r="F699" s="152" t="s">
        <v>1029</v>
      </c>
      <c r="H699" s="153">
        <v>25.2</v>
      </c>
      <c r="I699" s="154"/>
      <c r="L699" s="150"/>
      <c r="M699" s="155"/>
      <c r="T699" s="156"/>
      <c r="AT699" s="151" t="s">
        <v>137</v>
      </c>
      <c r="AU699" s="151" t="s">
        <v>86</v>
      </c>
      <c r="AV699" s="13" t="s">
        <v>86</v>
      </c>
      <c r="AW699" s="13" t="s">
        <v>37</v>
      </c>
      <c r="AX699" s="13" t="s">
        <v>84</v>
      </c>
      <c r="AY699" s="151" t="s">
        <v>126</v>
      </c>
    </row>
    <row r="700" spans="2:65" s="1" customFormat="1" ht="21.75" customHeight="1">
      <c r="B700" s="31"/>
      <c r="C700" s="126" t="s">
        <v>1030</v>
      </c>
      <c r="D700" s="126" t="s">
        <v>128</v>
      </c>
      <c r="E700" s="127" t="s">
        <v>1031</v>
      </c>
      <c r="F700" s="128" t="s">
        <v>1032</v>
      </c>
      <c r="G700" s="129" t="s">
        <v>253</v>
      </c>
      <c r="H700" s="130">
        <v>100</v>
      </c>
      <c r="I700" s="131"/>
      <c r="J700" s="132">
        <f>ROUND(I700*H700,2)</f>
        <v>0</v>
      </c>
      <c r="K700" s="128" t="s">
        <v>132</v>
      </c>
      <c r="L700" s="31"/>
      <c r="M700" s="133" t="s">
        <v>19</v>
      </c>
      <c r="N700" s="134" t="s">
        <v>47</v>
      </c>
      <c r="P700" s="135">
        <f>O700*H700</f>
        <v>0</v>
      </c>
      <c r="Q700" s="135">
        <v>0</v>
      </c>
      <c r="R700" s="135">
        <f>Q700*H700</f>
        <v>0</v>
      </c>
      <c r="S700" s="135">
        <v>0</v>
      </c>
      <c r="T700" s="136">
        <f>S700*H700</f>
        <v>0</v>
      </c>
      <c r="AR700" s="137" t="s">
        <v>562</v>
      </c>
      <c r="AT700" s="137" t="s">
        <v>128</v>
      </c>
      <c r="AU700" s="137" t="s">
        <v>86</v>
      </c>
      <c r="AY700" s="16" t="s">
        <v>126</v>
      </c>
      <c r="BE700" s="138">
        <f>IF(N700="základní",J700,0)</f>
        <v>0</v>
      </c>
      <c r="BF700" s="138">
        <f>IF(N700="snížená",J700,0)</f>
        <v>0</v>
      </c>
      <c r="BG700" s="138">
        <f>IF(N700="zákl. přenesená",J700,0)</f>
        <v>0</v>
      </c>
      <c r="BH700" s="138">
        <f>IF(N700="sníž. přenesená",J700,0)</f>
        <v>0</v>
      </c>
      <c r="BI700" s="138">
        <f>IF(N700="nulová",J700,0)</f>
        <v>0</v>
      </c>
      <c r="BJ700" s="16" t="s">
        <v>84</v>
      </c>
      <c r="BK700" s="138">
        <f>ROUND(I700*H700,2)</f>
        <v>0</v>
      </c>
      <c r="BL700" s="16" t="s">
        <v>562</v>
      </c>
      <c r="BM700" s="137" t="s">
        <v>1033</v>
      </c>
    </row>
    <row r="701" spans="2:65" s="1" customFormat="1">
      <c r="B701" s="31"/>
      <c r="D701" s="139" t="s">
        <v>135</v>
      </c>
      <c r="F701" s="140" t="s">
        <v>1034</v>
      </c>
      <c r="I701" s="141"/>
      <c r="L701" s="31"/>
      <c r="M701" s="142"/>
      <c r="T701" s="52"/>
      <c r="AT701" s="16" t="s">
        <v>135</v>
      </c>
      <c r="AU701" s="16" t="s">
        <v>86</v>
      </c>
    </row>
    <row r="702" spans="2:65" s="1" customFormat="1" ht="16.5" customHeight="1">
      <c r="B702" s="31"/>
      <c r="C702" s="164" t="s">
        <v>1035</v>
      </c>
      <c r="D702" s="164" t="s">
        <v>362</v>
      </c>
      <c r="E702" s="165" t="s">
        <v>1036</v>
      </c>
      <c r="F702" s="166" t="s">
        <v>1037</v>
      </c>
      <c r="G702" s="167" t="s">
        <v>253</v>
      </c>
      <c r="H702" s="168">
        <v>101.5</v>
      </c>
      <c r="I702" s="169"/>
      <c r="J702" s="170">
        <f>ROUND(I702*H702,2)</f>
        <v>0</v>
      </c>
      <c r="K702" s="166" t="s">
        <v>132</v>
      </c>
      <c r="L702" s="171"/>
      <c r="M702" s="172" t="s">
        <v>19</v>
      </c>
      <c r="N702" s="173" t="s">
        <v>47</v>
      </c>
      <c r="P702" s="135">
        <f>O702*H702</f>
        <v>0</v>
      </c>
      <c r="Q702" s="135">
        <v>1.2800000000000001E-3</v>
      </c>
      <c r="R702" s="135">
        <f>Q702*H702</f>
        <v>0.12992000000000001</v>
      </c>
      <c r="S702" s="135">
        <v>0</v>
      </c>
      <c r="T702" s="136">
        <f>S702*H702</f>
        <v>0</v>
      </c>
      <c r="AR702" s="137" t="s">
        <v>1027</v>
      </c>
      <c r="AT702" s="137" t="s">
        <v>362</v>
      </c>
      <c r="AU702" s="137" t="s">
        <v>86</v>
      </c>
      <c r="AY702" s="16" t="s">
        <v>126</v>
      </c>
      <c r="BE702" s="138">
        <f>IF(N702="základní",J702,0)</f>
        <v>0</v>
      </c>
      <c r="BF702" s="138">
        <f>IF(N702="snížená",J702,0)</f>
        <v>0</v>
      </c>
      <c r="BG702" s="138">
        <f>IF(N702="zákl. přenesená",J702,0)</f>
        <v>0</v>
      </c>
      <c r="BH702" s="138">
        <f>IF(N702="sníž. přenesená",J702,0)</f>
        <v>0</v>
      </c>
      <c r="BI702" s="138">
        <f>IF(N702="nulová",J702,0)</f>
        <v>0</v>
      </c>
      <c r="BJ702" s="16" t="s">
        <v>84</v>
      </c>
      <c r="BK702" s="138">
        <f>ROUND(I702*H702,2)</f>
        <v>0</v>
      </c>
      <c r="BL702" s="16" t="s">
        <v>562</v>
      </c>
      <c r="BM702" s="137" t="s">
        <v>1038</v>
      </c>
    </row>
    <row r="703" spans="2:65" s="13" customFormat="1">
      <c r="B703" s="150"/>
      <c r="D703" s="144" t="s">
        <v>137</v>
      </c>
      <c r="E703" s="151" t="s">
        <v>19</v>
      </c>
      <c r="F703" s="152" t="s">
        <v>1039</v>
      </c>
      <c r="H703" s="153">
        <v>101.5</v>
      </c>
      <c r="I703" s="154"/>
      <c r="L703" s="150"/>
      <c r="M703" s="155"/>
      <c r="T703" s="156"/>
      <c r="AT703" s="151" t="s">
        <v>137</v>
      </c>
      <c r="AU703" s="151" t="s">
        <v>86</v>
      </c>
      <c r="AV703" s="13" t="s">
        <v>86</v>
      </c>
      <c r="AW703" s="13" t="s">
        <v>37</v>
      </c>
      <c r="AX703" s="13" t="s">
        <v>76</v>
      </c>
      <c r="AY703" s="151" t="s">
        <v>126</v>
      </c>
    </row>
    <row r="704" spans="2:65" s="12" customFormat="1">
      <c r="B704" s="143"/>
      <c r="D704" s="144" t="s">
        <v>137</v>
      </c>
      <c r="E704" s="145" t="s">
        <v>19</v>
      </c>
      <c r="F704" s="146" t="s">
        <v>1040</v>
      </c>
      <c r="H704" s="145" t="s">
        <v>19</v>
      </c>
      <c r="I704" s="147"/>
      <c r="L704" s="143"/>
      <c r="M704" s="148"/>
      <c r="T704" s="149"/>
      <c r="AT704" s="145" t="s">
        <v>137</v>
      </c>
      <c r="AU704" s="145" t="s">
        <v>86</v>
      </c>
      <c r="AV704" s="12" t="s">
        <v>84</v>
      </c>
      <c r="AW704" s="12" t="s">
        <v>37</v>
      </c>
      <c r="AX704" s="12" t="s">
        <v>76</v>
      </c>
      <c r="AY704" s="145" t="s">
        <v>126</v>
      </c>
    </row>
    <row r="705" spans="2:65" s="14" customFormat="1">
      <c r="B705" s="157"/>
      <c r="D705" s="144" t="s">
        <v>137</v>
      </c>
      <c r="E705" s="158" t="s">
        <v>19</v>
      </c>
      <c r="F705" s="159" t="s">
        <v>148</v>
      </c>
      <c r="H705" s="160">
        <v>101.5</v>
      </c>
      <c r="I705" s="161"/>
      <c r="L705" s="157"/>
      <c r="M705" s="162"/>
      <c r="T705" s="163"/>
      <c r="AT705" s="158" t="s">
        <v>137</v>
      </c>
      <c r="AU705" s="158" t="s">
        <v>86</v>
      </c>
      <c r="AV705" s="14" t="s">
        <v>133</v>
      </c>
      <c r="AW705" s="14" t="s">
        <v>37</v>
      </c>
      <c r="AX705" s="14" t="s">
        <v>84</v>
      </c>
      <c r="AY705" s="158" t="s">
        <v>126</v>
      </c>
    </row>
    <row r="706" spans="2:65" s="11" customFormat="1" ht="22.7" customHeight="1">
      <c r="B706" s="114"/>
      <c r="D706" s="115" t="s">
        <v>75</v>
      </c>
      <c r="E706" s="124" t="s">
        <v>1041</v>
      </c>
      <c r="F706" s="124" t="s">
        <v>1042</v>
      </c>
      <c r="I706" s="117"/>
      <c r="J706" s="125">
        <f>BK706</f>
        <v>0</v>
      </c>
      <c r="L706" s="114"/>
      <c r="M706" s="119"/>
      <c r="P706" s="120">
        <f>SUM(P707:P714)</f>
        <v>0</v>
      </c>
      <c r="R706" s="120">
        <f>SUM(R707:R714)</f>
        <v>1.4400000000000001E-3</v>
      </c>
      <c r="T706" s="121">
        <f>SUM(T707:T714)</f>
        <v>0.05</v>
      </c>
      <c r="AR706" s="115" t="s">
        <v>86</v>
      </c>
      <c r="AT706" s="122" t="s">
        <v>75</v>
      </c>
      <c r="AU706" s="122" t="s">
        <v>84</v>
      </c>
      <c r="AY706" s="115" t="s">
        <v>126</v>
      </c>
      <c r="BK706" s="123">
        <f>SUM(BK707:BK714)</f>
        <v>0</v>
      </c>
    </row>
    <row r="707" spans="2:65" s="1" customFormat="1" ht="21.75" customHeight="1">
      <c r="B707" s="31"/>
      <c r="C707" s="126" t="s">
        <v>1043</v>
      </c>
      <c r="D707" s="126" t="s">
        <v>128</v>
      </c>
      <c r="E707" s="127" t="s">
        <v>1044</v>
      </c>
      <c r="F707" s="128" t="s">
        <v>1045</v>
      </c>
      <c r="G707" s="129" t="s">
        <v>253</v>
      </c>
      <c r="H707" s="130">
        <v>2</v>
      </c>
      <c r="I707" s="131"/>
      <c r="J707" s="132">
        <f>ROUND(I707*H707,2)</f>
        <v>0</v>
      </c>
      <c r="K707" s="128" t="s">
        <v>132</v>
      </c>
      <c r="L707" s="31"/>
      <c r="M707" s="133" t="s">
        <v>19</v>
      </c>
      <c r="N707" s="134" t="s">
        <v>47</v>
      </c>
      <c r="P707" s="135">
        <f>O707*H707</f>
        <v>0</v>
      </c>
      <c r="Q707" s="135">
        <v>0</v>
      </c>
      <c r="R707" s="135">
        <f>Q707*H707</f>
        <v>0</v>
      </c>
      <c r="S707" s="135">
        <v>2.5000000000000001E-2</v>
      </c>
      <c r="T707" s="136">
        <f>S707*H707</f>
        <v>0.05</v>
      </c>
      <c r="AR707" s="137" t="s">
        <v>245</v>
      </c>
      <c r="AT707" s="137" t="s">
        <v>128</v>
      </c>
      <c r="AU707" s="137" t="s">
        <v>86</v>
      </c>
      <c r="AY707" s="16" t="s">
        <v>126</v>
      </c>
      <c r="BE707" s="138">
        <f>IF(N707="základní",J707,0)</f>
        <v>0</v>
      </c>
      <c r="BF707" s="138">
        <f>IF(N707="snížená",J707,0)</f>
        <v>0</v>
      </c>
      <c r="BG707" s="138">
        <f>IF(N707="zákl. přenesená",J707,0)</f>
        <v>0</v>
      </c>
      <c r="BH707" s="138">
        <f>IF(N707="sníž. přenesená",J707,0)</f>
        <v>0</v>
      </c>
      <c r="BI707" s="138">
        <f>IF(N707="nulová",J707,0)</f>
        <v>0</v>
      </c>
      <c r="BJ707" s="16" t="s">
        <v>84</v>
      </c>
      <c r="BK707" s="138">
        <f>ROUND(I707*H707,2)</f>
        <v>0</v>
      </c>
      <c r="BL707" s="16" t="s">
        <v>245</v>
      </c>
      <c r="BM707" s="137" t="s">
        <v>1046</v>
      </c>
    </row>
    <row r="708" spans="2:65" s="1" customFormat="1">
      <c r="B708" s="31"/>
      <c r="D708" s="139" t="s">
        <v>135</v>
      </c>
      <c r="F708" s="140" t="s">
        <v>1047</v>
      </c>
      <c r="I708" s="141"/>
      <c r="L708" s="31"/>
      <c r="M708" s="142"/>
      <c r="T708" s="52"/>
      <c r="AT708" s="16" t="s">
        <v>135</v>
      </c>
      <c r="AU708" s="16" t="s">
        <v>86</v>
      </c>
    </row>
    <row r="709" spans="2:65" s="12" customFormat="1">
      <c r="B709" s="143"/>
      <c r="D709" s="144" t="s">
        <v>137</v>
      </c>
      <c r="E709" s="145" t="s">
        <v>19</v>
      </c>
      <c r="F709" s="146" t="s">
        <v>1048</v>
      </c>
      <c r="H709" s="145" t="s">
        <v>19</v>
      </c>
      <c r="I709" s="147"/>
      <c r="L709" s="143"/>
      <c r="M709" s="148"/>
      <c r="T709" s="149"/>
      <c r="AT709" s="145" t="s">
        <v>137</v>
      </c>
      <c r="AU709" s="145" t="s">
        <v>86</v>
      </c>
      <c r="AV709" s="12" t="s">
        <v>84</v>
      </c>
      <c r="AW709" s="12" t="s">
        <v>37</v>
      </c>
      <c r="AX709" s="12" t="s">
        <v>76</v>
      </c>
      <c r="AY709" s="145" t="s">
        <v>126</v>
      </c>
    </row>
    <row r="710" spans="2:65" s="13" customFormat="1">
      <c r="B710" s="150"/>
      <c r="D710" s="144" t="s">
        <v>137</v>
      </c>
      <c r="E710" s="151" t="s">
        <v>19</v>
      </c>
      <c r="F710" s="152" t="s">
        <v>1049</v>
      </c>
      <c r="H710" s="153">
        <v>2</v>
      </c>
      <c r="I710" s="154"/>
      <c r="L710" s="150"/>
      <c r="M710" s="155"/>
      <c r="T710" s="156"/>
      <c r="AT710" s="151" t="s">
        <v>137</v>
      </c>
      <c r="AU710" s="151" t="s">
        <v>86</v>
      </c>
      <c r="AV710" s="13" t="s">
        <v>86</v>
      </c>
      <c r="AW710" s="13" t="s">
        <v>37</v>
      </c>
      <c r="AX710" s="13" t="s">
        <v>84</v>
      </c>
      <c r="AY710" s="151" t="s">
        <v>126</v>
      </c>
    </row>
    <row r="711" spans="2:65" s="1" customFormat="1" ht="16.5" customHeight="1">
      <c r="B711" s="31"/>
      <c r="C711" s="126" t="s">
        <v>1050</v>
      </c>
      <c r="D711" s="126" t="s">
        <v>128</v>
      </c>
      <c r="E711" s="127" t="s">
        <v>1051</v>
      </c>
      <c r="F711" s="128" t="s">
        <v>1052</v>
      </c>
      <c r="G711" s="129" t="s">
        <v>253</v>
      </c>
      <c r="H711" s="130">
        <v>2</v>
      </c>
      <c r="I711" s="131"/>
      <c r="J711" s="132">
        <f>ROUND(I711*H711,2)</f>
        <v>0</v>
      </c>
      <c r="K711" s="128" t="s">
        <v>132</v>
      </c>
      <c r="L711" s="31"/>
      <c r="M711" s="133" t="s">
        <v>19</v>
      </c>
      <c r="N711" s="134" t="s">
        <v>47</v>
      </c>
      <c r="P711" s="135">
        <f>O711*H711</f>
        <v>0</v>
      </c>
      <c r="Q711" s="135">
        <v>7.2000000000000005E-4</v>
      </c>
      <c r="R711" s="135">
        <f>Q711*H711</f>
        <v>1.4400000000000001E-3</v>
      </c>
      <c r="S711" s="135">
        <v>0</v>
      </c>
      <c r="T711" s="136">
        <f>S711*H711</f>
        <v>0</v>
      </c>
      <c r="AR711" s="137" t="s">
        <v>245</v>
      </c>
      <c r="AT711" s="137" t="s">
        <v>128</v>
      </c>
      <c r="AU711" s="137" t="s">
        <v>86</v>
      </c>
      <c r="AY711" s="16" t="s">
        <v>126</v>
      </c>
      <c r="BE711" s="138">
        <f>IF(N711="základní",J711,0)</f>
        <v>0</v>
      </c>
      <c r="BF711" s="138">
        <f>IF(N711="snížená",J711,0)</f>
        <v>0</v>
      </c>
      <c r="BG711" s="138">
        <f>IF(N711="zákl. přenesená",J711,0)</f>
        <v>0</v>
      </c>
      <c r="BH711" s="138">
        <f>IF(N711="sníž. přenesená",J711,0)</f>
        <v>0</v>
      </c>
      <c r="BI711" s="138">
        <f>IF(N711="nulová",J711,0)</f>
        <v>0</v>
      </c>
      <c r="BJ711" s="16" t="s">
        <v>84</v>
      </c>
      <c r="BK711" s="138">
        <f>ROUND(I711*H711,2)</f>
        <v>0</v>
      </c>
      <c r="BL711" s="16" t="s">
        <v>245</v>
      </c>
      <c r="BM711" s="137" t="s">
        <v>1053</v>
      </c>
    </row>
    <row r="712" spans="2:65" s="1" customFormat="1">
      <c r="B712" s="31"/>
      <c r="D712" s="139" t="s">
        <v>135</v>
      </c>
      <c r="F712" s="140" t="s">
        <v>1054</v>
      </c>
      <c r="I712" s="141"/>
      <c r="L712" s="31"/>
      <c r="M712" s="142"/>
      <c r="T712" s="52"/>
      <c r="AT712" s="16" t="s">
        <v>135</v>
      </c>
      <c r="AU712" s="16" t="s">
        <v>86</v>
      </c>
    </row>
    <row r="713" spans="2:65" s="12" customFormat="1">
      <c r="B713" s="143"/>
      <c r="D713" s="144" t="s">
        <v>137</v>
      </c>
      <c r="E713" s="145" t="s">
        <v>19</v>
      </c>
      <c r="F713" s="146" t="s">
        <v>1048</v>
      </c>
      <c r="H713" s="145" t="s">
        <v>19</v>
      </c>
      <c r="I713" s="147"/>
      <c r="L713" s="143"/>
      <c r="M713" s="148"/>
      <c r="T713" s="149"/>
      <c r="AT713" s="145" t="s">
        <v>137</v>
      </c>
      <c r="AU713" s="145" t="s">
        <v>86</v>
      </c>
      <c r="AV713" s="12" t="s">
        <v>84</v>
      </c>
      <c r="AW713" s="12" t="s">
        <v>37</v>
      </c>
      <c r="AX713" s="12" t="s">
        <v>76</v>
      </c>
      <c r="AY713" s="145" t="s">
        <v>126</v>
      </c>
    </row>
    <row r="714" spans="2:65" s="13" customFormat="1">
      <c r="B714" s="150"/>
      <c r="D714" s="144" t="s">
        <v>137</v>
      </c>
      <c r="E714" s="151" t="s">
        <v>19</v>
      </c>
      <c r="F714" s="152" t="s">
        <v>1049</v>
      </c>
      <c r="H714" s="153">
        <v>2</v>
      </c>
      <c r="I714" s="154"/>
      <c r="L714" s="150"/>
      <c r="M714" s="175"/>
      <c r="N714" s="176"/>
      <c r="O714" s="176"/>
      <c r="P714" s="176"/>
      <c r="Q714" s="176"/>
      <c r="R714" s="176"/>
      <c r="S714" s="176"/>
      <c r="T714" s="177"/>
      <c r="AT714" s="151" t="s">
        <v>137</v>
      </c>
      <c r="AU714" s="151" t="s">
        <v>86</v>
      </c>
      <c r="AV714" s="13" t="s">
        <v>86</v>
      </c>
      <c r="AW714" s="13" t="s">
        <v>37</v>
      </c>
      <c r="AX714" s="13" t="s">
        <v>84</v>
      </c>
      <c r="AY714" s="151" t="s">
        <v>126</v>
      </c>
    </row>
    <row r="715" spans="2:65" s="1" customFormat="1" ht="6.95" customHeight="1">
      <c r="B715" s="40"/>
      <c r="C715" s="41"/>
      <c r="D715" s="41"/>
      <c r="E715" s="41"/>
      <c r="F715" s="41"/>
      <c r="G715" s="41"/>
      <c r="H715" s="41"/>
      <c r="I715" s="41"/>
      <c r="J715" s="41"/>
      <c r="K715" s="41"/>
      <c r="L715" s="31"/>
    </row>
  </sheetData>
  <sheetProtection algorithmName="SHA-512" hashValue="JruobSwqygwgSYWqLo2uAufyOvH+J6PLTYi319zITS7zYA70x6wRhScLKKihZ8OS0I66AmRKgi7jPg4f/UXPFQ==" saltValue="xnj+M3vPHUI26QSX0Pps2maLjV28q+OEA6GZglUKcWo6rrHTKoQc9CEmUkW685yVi3/NiMlM5WFZ+7mZMup0zQ==" spinCount="100000" sheet="1" objects="1" scenarios="1" formatColumns="0" formatRows="0" autoFilter="0"/>
  <autoFilter ref="C89:K714" xr:uid="{00000000-0009-0000-0000-000001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100-000000000000}"/>
    <hyperlink ref="F98" r:id="rId2" xr:uid="{00000000-0004-0000-0100-000001000000}"/>
    <hyperlink ref="F105" r:id="rId3" xr:uid="{00000000-0004-0000-0100-000002000000}"/>
    <hyperlink ref="F117" r:id="rId4" xr:uid="{00000000-0004-0000-0100-000003000000}"/>
    <hyperlink ref="F122" r:id="rId5" xr:uid="{00000000-0004-0000-0100-000004000000}"/>
    <hyperlink ref="F127" r:id="rId6" xr:uid="{00000000-0004-0000-0100-000005000000}"/>
    <hyperlink ref="F136" r:id="rId7" xr:uid="{00000000-0004-0000-0100-000006000000}"/>
    <hyperlink ref="F141" r:id="rId8" xr:uid="{00000000-0004-0000-0100-000007000000}"/>
    <hyperlink ref="F145" r:id="rId9" xr:uid="{00000000-0004-0000-0100-000008000000}"/>
    <hyperlink ref="F154" r:id="rId10" xr:uid="{00000000-0004-0000-0100-000009000000}"/>
    <hyperlink ref="F166" r:id="rId11" xr:uid="{00000000-0004-0000-0100-00000A000000}"/>
    <hyperlink ref="F175" r:id="rId12" xr:uid="{00000000-0004-0000-0100-00000B000000}"/>
    <hyperlink ref="F179" r:id="rId13" xr:uid="{00000000-0004-0000-0100-00000C000000}"/>
    <hyperlink ref="F184" r:id="rId14" xr:uid="{00000000-0004-0000-0100-00000D000000}"/>
    <hyperlink ref="F193" r:id="rId15" xr:uid="{00000000-0004-0000-0100-00000E000000}"/>
    <hyperlink ref="F197" r:id="rId16" xr:uid="{00000000-0004-0000-0100-00000F000000}"/>
    <hyperlink ref="F204" r:id="rId17" xr:uid="{00000000-0004-0000-0100-000010000000}"/>
    <hyperlink ref="F206" r:id="rId18" xr:uid="{00000000-0004-0000-0100-000011000000}"/>
    <hyperlink ref="F209" r:id="rId19" xr:uid="{00000000-0004-0000-0100-000012000000}"/>
    <hyperlink ref="F213" r:id="rId20" xr:uid="{00000000-0004-0000-0100-000013000000}"/>
    <hyperlink ref="F220" r:id="rId21" xr:uid="{00000000-0004-0000-0100-000014000000}"/>
    <hyperlink ref="F224" r:id="rId22" xr:uid="{00000000-0004-0000-0100-000015000000}"/>
    <hyperlink ref="F233" r:id="rId23" xr:uid="{00000000-0004-0000-0100-000016000000}"/>
    <hyperlink ref="F245" r:id="rId24" xr:uid="{00000000-0004-0000-0100-000017000000}"/>
    <hyperlink ref="F250" r:id="rId25" xr:uid="{00000000-0004-0000-0100-000018000000}"/>
    <hyperlink ref="F254" r:id="rId26" xr:uid="{00000000-0004-0000-0100-000019000000}"/>
    <hyperlink ref="F258" r:id="rId27" xr:uid="{00000000-0004-0000-0100-00001A000000}"/>
    <hyperlink ref="F262" r:id="rId28" xr:uid="{00000000-0004-0000-0100-00001B000000}"/>
    <hyperlink ref="F266" r:id="rId29" xr:uid="{00000000-0004-0000-0100-00001C000000}"/>
    <hyperlink ref="F273" r:id="rId30" xr:uid="{00000000-0004-0000-0100-00001D000000}"/>
    <hyperlink ref="F276" r:id="rId31" xr:uid="{00000000-0004-0000-0100-00001E000000}"/>
    <hyperlink ref="F280" r:id="rId32" xr:uid="{00000000-0004-0000-0100-00001F000000}"/>
    <hyperlink ref="F287" r:id="rId33" xr:uid="{00000000-0004-0000-0100-000020000000}"/>
    <hyperlink ref="F289" r:id="rId34" xr:uid="{00000000-0004-0000-0100-000021000000}"/>
    <hyperlink ref="F293" r:id="rId35" xr:uid="{00000000-0004-0000-0100-000022000000}"/>
    <hyperlink ref="F301" r:id="rId36" xr:uid="{00000000-0004-0000-0100-000023000000}"/>
    <hyperlink ref="F306" r:id="rId37" xr:uid="{00000000-0004-0000-0100-000024000000}"/>
    <hyperlink ref="F312" r:id="rId38" xr:uid="{00000000-0004-0000-0100-000025000000}"/>
    <hyperlink ref="F316" r:id="rId39" xr:uid="{00000000-0004-0000-0100-000026000000}"/>
    <hyperlink ref="F320" r:id="rId40" xr:uid="{00000000-0004-0000-0100-000027000000}"/>
    <hyperlink ref="F324" r:id="rId41" xr:uid="{00000000-0004-0000-0100-000028000000}"/>
    <hyperlink ref="F328" r:id="rId42" xr:uid="{00000000-0004-0000-0100-000029000000}"/>
    <hyperlink ref="F332" r:id="rId43" xr:uid="{00000000-0004-0000-0100-00002A000000}"/>
    <hyperlink ref="F336" r:id="rId44" xr:uid="{00000000-0004-0000-0100-00002B000000}"/>
    <hyperlink ref="F340" r:id="rId45" xr:uid="{00000000-0004-0000-0100-00002C000000}"/>
    <hyperlink ref="F349" r:id="rId46" xr:uid="{00000000-0004-0000-0100-00002D000000}"/>
    <hyperlink ref="F353" r:id="rId47" xr:uid="{00000000-0004-0000-0100-00002E000000}"/>
    <hyperlink ref="F362" r:id="rId48" xr:uid="{00000000-0004-0000-0100-00002F000000}"/>
    <hyperlink ref="F369" r:id="rId49" xr:uid="{00000000-0004-0000-0100-000030000000}"/>
    <hyperlink ref="F373" r:id="rId50" xr:uid="{00000000-0004-0000-0100-000031000000}"/>
    <hyperlink ref="F377" r:id="rId51" xr:uid="{00000000-0004-0000-0100-000032000000}"/>
    <hyperlink ref="F381" r:id="rId52" xr:uid="{00000000-0004-0000-0100-000033000000}"/>
    <hyperlink ref="F388" r:id="rId53" xr:uid="{00000000-0004-0000-0100-000034000000}"/>
    <hyperlink ref="F395" r:id="rId54" xr:uid="{00000000-0004-0000-0100-000035000000}"/>
    <hyperlink ref="F399" r:id="rId55" xr:uid="{00000000-0004-0000-0100-000036000000}"/>
    <hyperlink ref="F403" r:id="rId56" xr:uid="{00000000-0004-0000-0100-000037000000}"/>
    <hyperlink ref="F407" r:id="rId57" xr:uid="{00000000-0004-0000-0100-000038000000}"/>
    <hyperlink ref="F413" r:id="rId58" xr:uid="{00000000-0004-0000-0100-000039000000}"/>
    <hyperlink ref="F419" r:id="rId59" xr:uid="{00000000-0004-0000-0100-00003A000000}"/>
    <hyperlink ref="F437" r:id="rId60" xr:uid="{00000000-0004-0000-0100-00003B000000}"/>
    <hyperlink ref="F441" r:id="rId61" xr:uid="{00000000-0004-0000-0100-00003C000000}"/>
    <hyperlink ref="F462" r:id="rId62" xr:uid="{00000000-0004-0000-0100-00003D000000}"/>
    <hyperlink ref="F470" r:id="rId63" xr:uid="{00000000-0004-0000-0100-00003E000000}"/>
    <hyperlink ref="F476" r:id="rId64" xr:uid="{00000000-0004-0000-0100-00003F000000}"/>
    <hyperlink ref="F481" r:id="rId65" xr:uid="{00000000-0004-0000-0100-000040000000}"/>
    <hyperlink ref="F485" r:id="rId66" xr:uid="{00000000-0004-0000-0100-000041000000}"/>
    <hyperlink ref="F488" r:id="rId67" xr:uid="{00000000-0004-0000-0100-000042000000}"/>
    <hyperlink ref="F491" r:id="rId68" xr:uid="{00000000-0004-0000-0100-000043000000}"/>
    <hyperlink ref="F494" r:id="rId69" xr:uid="{00000000-0004-0000-0100-000044000000}"/>
    <hyperlink ref="F498" r:id="rId70" xr:uid="{00000000-0004-0000-0100-000045000000}"/>
    <hyperlink ref="F505" r:id="rId71" xr:uid="{00000000-0004-0000-0100-000046000000}"/>
    <hyperlink ref="F510" r:id="rId72" xr:uid="{00000000-0004-0000-0100-000047000000}"/>
    <hyperlink ref="F532" r:id="rId73" xr:uid="{00000000-0004-0000-0100-000048000000}"/>
    <hyperlink ref="F536" r:id="rId74" xr:uid="{00000000-0004-0000-0100-000049000000}"/>
    <hyperlink ref="F540" r:id="rId75" xr:uid="{00000000-0004-0000-0100-00004A000000}"/>
    <hyperlink ref="F547" r:id="rId76" xr:uid="{00000000-0004-0000-0100-00004B000000}"/>
    <hyperlink ref="F574" r:id="rId77" xr:uid="{00000000-0004-0000-0100-00004C000000}"/>
    <hyperlink ref="F581" r:id="rId78" xr:uid="{00000000-0004-0000-0100-00004D000000}"/>
    <hyperlink ref="F583" r:id="rId79" xr:uid="{00000000-0004-0000-0100-00004E000000}"/>
    <hyperlink ref="F585" r:id="rId80" xr:uid="{00000000-0004-0000-0100-00004F000000}"/>
    <hyperlink ref="F598" r:id="rId81" xr:uid="{00000000-0004-0000-0100-000050000000}"/>
    <hyperlink ref="F602" r:id="rId82" xr:uid="{00000000-0004-0000-0100-000051000000}"/>
    <hyperlink ref="F606" r:id="rId83" xr:uid="{00000000-0004-0000-0100-000052000000}"/>
    <hyperlink ref="F618" r:id="rId84" xr:uid="{00000000-0004-0000-0100-000053000000}"/>
    <hyperlink ref="F622" r:id="rId85" xr:uid="{00000000-0004-0000-0100-000054000000}"/>
    <hyperlink ref="F626" r:id="rId86" xr:uid="{00000000-0004-0000-0100-000055000000}"/>
    <hyperlink ref="F631" r:id="rId87" xr:uid="{00000000-0004-0000-0100-000056000000}"/>
    <hyperlink ref="F634" r:id="rId88" xr:uid="{00000000-0004-0000-0100-000057000000}"/>
    <hyperlink ref="F637" r:id="rId89" xr:uid="{00000000-0004-0000-0100-000058000000}"/>
    <hyperlink ref="F640" r:id="rId90" xr:uid="{00000000-0004-0000-0100-000059000000}"/>
    <hyperlink ref="F642" r:id="rId91" xr:uid="{00000000-0004-0000-0100-00005A000000}"/>
    <hyperlink ref="F645" r:id="rId92" xr:uid="{00000000-0004-0000-0100-00005B000000}"/>
    <hyperlink ref="F650" r:id="rId93" xr:uid="{00000000-0004-0000-0100-00005C000000}"/>
    <hyperlink ref="F656" r:id="rId94" xr:uid="{00000000-0004-0000-0100-00005D000000}"/>
    <hyperlink ref="F660" r:id="rId95" xr:uid="{00000000-0004-0000-0100-00005E000000}"/>
    <hyperlink ref="F662" r:id="rId96" xr:uid="{00000000-0004-0000-0100-00005F000000}"/>
    <hyperlink ref="F665" r:id="rId97" xr:uid="{00000000-0004-0000-0100-000060000000}"/>
    <hyperlink ref="F667" r:id="rId98" xr:uid="{00000000-0004-0000-0100-000061000000}"/>
    <hyperlink ref="F673" r:id="rId99" xr:uid="{00000000-0004-0000-0100-000062000000}"/>
    <hyperlink ref="F678" r:id="rId100" xr:uid="{00000000-0004-0000-0100-000063000000}"/>
    <hyperlink ref="F680" r:id="rId101" xr:uid="{00000000-0004-0000-0100-000064000000}"/>
    <hyperlink ref="F682" r:id="rId102" xr:uid="{00000000-0004-0000-0100-000065000000}"/>
    <hyperlink ref="F685" r:id="rId103" xr:uid="{00000000-0004-0000-0100-000066000000}"/>
    <hyperlink ref="F687" r:id="rId104" xr:uid="{00000000-0004-0000-0100-000067000000}"/>
    <hyperlink ref="F689" r:id="rId105" xr:uid="{00000000-0004-0000-0100-000068000000}"/>
    <hyperlink ref="F692" r:id="rId106" xr:uid="{00000000-0004-0000-0100-000069000000}"/>
    <hyperlink ref="F695" r:id="rId107" xr:uid="{00000000-0004-0000-0100-00006A000000}"/>
    <hyperlink ref="F697" r:id="rId108" xr:uid="{00000000-0004-0000-0100-00006B000000}"/>
    <hyperlink ref="F701" r:id="rId109" xr:uid="{00000000-0004-0000-0100-00006C000000}"/>
    <hyperlink ref="F708" r:id="rId110" xr:uid="{00000000-0004-0000-0100-00006D000000}"/>
    <hyperlink ref="F712" r:id="rId111" xr:uid="{00000000-0004-0000-0100-00006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1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B2:BM232"/>
  <sheetViews>
    <sheetView showGridLines="0" topLeftCell="A206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customHeight="1">
      <c r="B4" s="19"/>
      <c r="D4" s="20" t="s">
        <v>93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Rekonstrukce komunikace a ploch před ZŠ Buzulucká vč. VO</v>
      </c>
      <c r="F7" s="223"/>
      <c r="G7" s="223"/>
      <c r="H7" s="223"/>
      <c r="L7" s="19"/>
    </row>
    <row r="8" spans="2:46" s="1" customFormat="1" ht="12" customHeight="1">
      <c r="B8" s="31"/>
      <c r="D8" s="26" t="s">
        <v>94</v>
      </c>
      <c r="L8" s="31"/>
    </row>
    <row r="9" spans="2:46" s="1" customFormat="1" ht="16.5" customHeight="1">
      <c r="B9" s="31"/>
      <c r="E9" s="194" t="s">
        <v>1055</v>
      </c>
      <c r="F9" s="221"/>
      <c r="G9" s="221"/>
      <c r="H9" s="221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13. 11. 2025</v>
      </c>
      <c r="L12" s="31"/>
    </row>
    <row r="13" spans="2:46" s="1" customFormat="1" ht="10.7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4" t="str">
        <f>'Rekapitulace stavby'!E14</f>
        <v>Vyplň údaj</v>
      </c>
      <c r="F18" s="213"/>
      <c r="G18" s="213"/>
      <c r="H18" s="213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">
        <v>19</v>
      </c>
      <c r="L23" s="31"/>
    </row>
    <row r="24" spans="2:12" s="1" customFormat="1" ht="18" customHeight="1">
      <c r="B24" s="31"/>
      <c r="E24" s="24" t="s">
        <v>1056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5"/>
      <c r="E27" s="217" t="s">
        <v>19</v>
      </c>
      <c r="F27" s="217"/>
      <c r="G27" s="217"/>
      <c r="H27" s="217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42</v>
      </c>
      <c r="J30" s="62">
        <f>ROUND(J81,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5" customHeight="1">
      <c r="B33" s="31"/>
      <c r="D33" s="51" t="s">
        <v>46</v>
      </c>
      <c r="E33" s="26" t="s">
        <v>47</v>
      </c>
      <c r="F33" s="87">
        <f>ROUND((SUM(BE81:BE231)),  2)</f>
        <v>0</v>
      </c>
      <c r="I33" s="88">
        <v>0.21</v>
      </c>
      <c r="J33" s="87">
        <f>ROUND(((SUM(BE81:BE231))*I33),  2)</f>
        <v>0</v>
      </c>
      <c r="L33" s="31"/>
    </row>
    <row r="34" spans="2:12" s="1" customFormat="1" ht="14.45" customHeight="1">
      <c r="B34" s="31"/>
      <c r="E34" s="26" t="s">
        <v>48</v>
      </c>
      <c r="F34" s="87">
        <f>ROUND((SUM(BF81:BF231)),  2)</f>
        <v>0</v>
      </c>
      <c r="I34" s="88">
        <v>0.12</v>
      </c>
      <c r="J34" s="87">
        <f>ROUND(((SUM(BF81:BF231))*I34),  2)</f>
        <v>0</v>
      </c>
      <c r="L34" s="31"/>
    </row>
    <row r="35" spans="2:12" s="1" customFormat="1" ht="14.45" hidden="1" customHeight="1">
      <c r="B35" s="31"/>
      <c r="E35" s="26" t="s">
        <v>49</v>
      </c>
      <c r="F35" s="87">
        <f>ROUND((SUM(BG81:BG231)),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50</v>
      </c>
      <c r="F36" s="87">
        <f>ROUND((SUM(BH81:BH231)),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51</v>
      </c>
      <c r="F37" s="87">
        <f>ROUND((SUM(BI81:BI231)),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52</v>
      </c>
      <c r="E39" s="53"/>
      <c r="F39" s="53"/>
      <c r="G39" s="91" t="s">
        <v>53</v>
      </c>
      <c r="H39" s="92" t="s">
        <v>54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96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22" t="str">
        <f>E7</f>
        <v>Rekonstrukce komunikace a ploch před ZŠ Buzulucká vč. VO</v>
      </c>
      <c r="F48" s="223"/>
      <c r="G48" s="223"/>
      <c r="H48" s="223"/>
      <c r="L48" s="31"/>
    </row>
    <row r="49" spans="2:47" s="1" customFormat="1" ht="12" customHeight="1">
      <c r="B49" s="31"/>
      <c r="C49" s="26" t="s">
        <v>94</v>
      </c>
      <c r="L49" s="31"/>
    </row>
    <row r="50" spans="2:47" s="1" customFormat="1" ht="16.5" customHeight="1">
      <c r="B50" s="31"/>
      <c r="E50" s="194" t="str">
        <f>E9</f>
        <v>SO 02 - Veřejné osvětlení</v>
      </c>
      <c r="F50" s="221"/>
      <c r="G50" s="221"/>
      <c r="H50" s="221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k.ú. Teplice-Řetenice</v>
      </c>
      <c r="I52" s="26" t="s">
        <v>23</v>
      </c>
      <c r="J52" s="48" t="str">
        <f>IF(J12="","",J12)</f>
        <v>13. 11. 2025</v>
      </c>
      <c r="L52" s="31"/>
    </row>
    <row r="53" spans="2:47" s="1" customFormat="1" ht="6.95" customHeight="1">
      <c r="B53" s="31"/>
      <c r="L53" s="31"/>
    </row>
    <row r="54" spans="2:47" s="1" customFormat="1" ht="25.7" customHeight="1">
      <c r="B54" s="31"/>
      <c r="C54" s="26" t="s">
        <v>25</v>
      </c>
      <c r="F54" s="24" t="str">
        <f>E15</f>
        <v>Statutární město Teplice</v>
      </c>
      <c r="I54" s="26" t="s">
        <v>33</v>
      </c>
      <c r="J54" s="29" t="str">
        <f>E21</f>
        <v xml:space="preserve">PROJEKTY CHLADNÝ s.r.o. </v>
      </c>
      <c r="L54" s="31"/>
    </row>
    <row r="55" spans="2:47" s="1" customFormat="1" ht="15.2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Richard Hubený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97</v>
      </c>
      <c r="D57" s="89"/>
      <c r="E57" s="89"/>
      <c r="F57" s="89"/>
      <c r="G57" s="89"/>
      <c r="H57" s="89"/>
      <c r="I57" s="89"/>
      <c r="J57" s="96" t="s">
        <v>98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7" customHeight="1">
      <c r="B59" s="31"/>
      <c r="C59" s="97" t="s">
        <v>74</v>
      </c>
      <c r="J59" s="62">
        <f>J81</f>
        <v>0</v>
      </c>
      <c r="L59" s="31"/>
      <c r="AU59" s="16" t="s">
        <v>99</v>
      </c>
    </row>
    <row r="60" spans="2:47" s="8" customFormat="1" ht="24.95" customHeight="1">
      <c r="B60" s="98"/>
      <c r="D60" s="99" t="s">
        <v>1057</v>
      </c>
      <c r="E60" s="100"/>
      <c r="F60" s="100"/>
      <c r="G60" s="100"/>
      <c r="H60" s="100"/>
      <c r="I60" s="100"/>
      <c r="J60" s="101">
        <f>J82</f>
        <v>0</v>
      </c>
      <c r="L60" s="98"/>
    </row>
    <row r="61" spans="2:47" s="8" customFormat="1" ht="24.95" customHeight="1">
      <c r="B61" s="98"/>
      <c r="D61" s="99" t="s">
        <v>1058</v>
      </c>
      <c r="E61" s="100"/>
      <c r="F61" s="100"/>
      <c r="G61" s="100"/>
      <c r="H61" s="100"/>
      <c r="I61" s="100"/>
      <c r="J61" s="101">
        <f>J153</f>
        <v>0</v>
      </c>
      <c r="L61" s="98"/>
    </row>
    <row r="62" spans="2:47" s="1" customFormat="1" ht="21.75" customHeight="1">
      <c r="B62" s="31"/>
      <c r="L62" s="31"/>
    </row>
    <row r="63" spans="2:47" s="1" customFormat="1" ht="6.95" customHeight="1"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31"/>
    </row>
    <row r="67" spans="2:20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1"/>
    </row>
    <row r="68" spans="2:20" s="1" customFormat="1" ht="24.95" customHeight="1">
      <c r="B68" s="31"/>
      <c r="C68" s="20" t="s">
        <v>111</v>
      </c>
      <c r="L68" s="31"/>
    </row>
    <row r="69" spans="2:20" s="1" customFormat="1" ht="6.95" customHeight="1">
      <c r="B69" s="31"/>
      <c r="L69" s="31"/>
    </row>
    <row r="70" spans="2:20" s="1" customFormat="1" ht="12" customHeight="1">
      <c r="B70" s="31"/>
      <c r="C70" s="26" t="s">
        <v>16</v>
      </c>
      <c r="L70" s="31"/>
    </row>
    <row r="71" spans="2:20" s="1" customFormat="1" ht="16.5" customHeight="1">
      <c r="B71" s="31"/>
      <c r="E71" s="222" t="str">
        <f>E7</f>
        <v>Rekonstrukce komunikace a ploch před ZŠ Buzulucká vč. VO</v>
      </c>
      <c r="F71" s="223"/>
      <c r="G71" s="223"/>
      <c r="H71" s="223"/>
      <c r="L71" s="31"/>
    </row>
    <row r="72" spans="2:20" s="1" customFormat="1" ht="12" customHeight="1">
      <c r="B72" s="31"/>
      <c r="C72" s="26" t="s">
        <v>94</v>
      </c>
      <c r="L72" s="31"/>
    </row>
    <row r="73" spans="2:20" s="1" customFormat="1" ht="16.5" customHeight="1">
      <c r="B73" s="31"/>
      <c r="E73" s="194" t="str">
        <f>E9</f>
        <v>SO 02 - Veřejné osvětlení</v>
      </c>
      <c r="F73" s="221"/>
      <c r="G73" s="221"/>
      <c r="H73" s="221"/>
      <c r="L73" s="31"/>
    </row>
    <row r="74" spans="2:20" s="1" customFormat="1" ht="6.95" customHeight="1">
      <c r="B74" s="31"/>
      <c r="L74" s="31"/>
    </row>
    <row r="75" spans="2:20" s="1" customFormat="1" ht="12" customHeight="1">
      <c r="B75" s="31"/>
      <c r="C75" s="26" t="s">
        <v>21</v>
      </c>
      <c r="F75" s="24" t="str">
        <f>F12</f>
        <v>k.ú. Teplice-Řetenice</v>
      </c>
      <c r="I75" s="26" t="s">
        <v>23</v>
      </c>
      <c r="J75" s="48" t="str">
        <f>IF(J12="","",J12)</f>
        <v>13. 11. 2025</v>
      </c>
      <c r="L75" s="31"/>
    </row>
    <row r="76" spans="2:20" s="1" customFormat="1" ht="6.95" customHeight="1">
      <c r="B76" s="31"/>
      <c r="L76" s="31"/>
    </row>
    <row r="77" spans="2:20" s="1" customFormat="1" ht="25.7" customHeight="1">
      <c r="B77" s="31"/>
      <c r="C77" s="26" t="s">
        <v>25</v>
      </c>
      <c r="F77" s="24" t="str">
        <f>E15</f>
        <v>Statutární město Teplice</v>
      </c>
      <c r="I77" s="26" t="s">
        <v>33</v>
      </c>
      <c r="J77" s="29" t="str">
        <f>E21</f>
        <v xml:space="preserve">PROJEKTY CHLADNÝ s.r.o. </v>
      </c>
      <c r="L77" s="31"/>
    </row>
    <row r="78" spans="2:20" s="1" customFormat="1" ht="15.2" customHeight="1">
      <c r="B78" s="31"/>
      <c r="C78" s="26" t="s">
        <v>31</v>
      </c>
      <c r="F78" s="24" t="str">
        <f>IF(E18="","",E18)</f>
        <v>Vyplň údaj</v>
      </c>
      <c r="I78" s="26" t="s">
        <v>38</v>
      </c>
      <c r="J78" s="29" t="str">
        <f>E24</f>
        <v>Richard Hubený</v>
      </c>
      <c r="L78" s="31"/>
    </row>
    <row r="79" spans="2:20" s="1" customFormat="1" ht="10.35" customHeight="1">
      <c r="B79" s="31"/>
      <c r="L79" s="31"/>
    </row>
    <row r="80" spans="2:20" s="10" customFormat="1" ht="29.25" customHeight="1">
      <c r="B80" s="106"/>
      <c r="C80" s="107" t="s">
        <v>112</v>
      </c>
      <c r="D80" s="108" t="s">
        <v>61</v>
      </c>
      <c r="E80" s="108" t="s">
        <v>57</v>
      </c>
      <c r="F80" s="108" t="s">
        <v>58</v>
      </c>
      <c r="G80" s="108" t="s">
        <v>113</v>
      </c>
      <c r="H80" s="108" t="s">
        <v>114</v>
      </c>
      <c r="I80" s="108" t="s">
        <v>115</v>
      </c>
      <c r="J80" s="108" t="s">
        <v>98</v>
      </c>
      <c r="K80" s="109" t="s">
        <v>116</v>
      </c>
      <c r="L80" s="106"/>
      <c r="M80" s="55" t="s">
        <v>19</v>
      </c>
      <c r="N80" s="56" t="s">
        <v>46</v>
      </c>
      <c r="O80" s="56" t="s">
        <v>117</v>
      </c>
      <c r="P80" s="56" t="s">
        <v>118</v>
      </c>
      <c r="Q80" s="56" t="s">
        <v>119</v>
      </c>
      <c r="R80" s="56" t="s">
        <v>120</v>
      </c>
      <c r="S80" s="56" t="s">
        <v>121</v>
      </c>
      <c r="T80" s="57" t="s">
        <v>122</v>
      </c>
    </row>
    <row r="81" spans="2:65" s="1" customFormat="1" ht="22.7" customHeight="1">
      <c r="B81" s="31"/>
      <c r="C81" s="60" t="s">
        <v>123</v>
      </c>
      <c r="J81" s="110">
        <f>BK81</f>
        <v>0</v>
      </c>
      <c r="L81" s="31"/>
      <c r="M81" s="58"/>
      <c r="N81" s="49"/>
      <c r="O81" s="49"/>
      <c r="P81" s="111">
        <f>P82+P153</f>
        <v>0</v>
      </c>
      <c r="Q81" s="49"/>
      <c r="R81" s="111">
        <f>R82+R153</f>
        <v>0</v>
      </c>
      <c r="S81" s="49"/>
      <c r="T81" s="112">
        <f>T82+T153</f>
        <v>0</v>
      </c>
      <c r="AT81" s="16" t="s">
        <v>75</v>
      </c>
      <c r="AU81" s="16" t="s">
        <v>99</v>
      </c>
      <c r="BK81" s="113">
        <f>BK82+BK153</f>
        <v>0</v>
      </c>
    </row>
    <row r="82" spans="2:65" s="11" customFormat="1" ht="25.9" customHeight="1">
      <c r="B82" s="114"/>
      <c r="D82" s="115" t="s">
        <v>75</v>
      </c>
      <c r="E82" s="116" t="s">
        <v>1059</v>
      </c>
      <c r="F82" s="116" t="s">
        <v>1060</v>
      </c>
      <c r="I82" s="117"/>
      <c r="J82" s="118">
        <f>BK82</f>
        <v>0</v>
      </c>
      <c r="L82" s="114"/>
      <c r="M82" s="119"/>
      <c r="P82" s="120">
        <f>SUM(P83:P152)</f>
        <v>0</v>
      </c>
      <c r="R82" s="120">
        <f>SUM(R83:R152)</f>
        <v>0</v>
      </c>
      <c r="T82" s="121">
        <f>SUM(T83:T152)</f>
        <v>0</v>
      </c>
      <c r="AR82" s="115" t="s">
        <v>86</v>
      </c>
      <c r="AT82" s="122" t="s">
        <v>75</v>
      </c>
      <c r="AU82" s="122" t="s">
        <v>76</v>
      </c>
      <c r="AY82" s="115" t="s">
        <v>126</v>
      </c>
      <c r="BK82" s="123">
        <f>SUM(BK83:BK152)</f>
        <v>0</v>
      </c>
    </row>
    <row r="83" spans="2:65" s="1" customFormat="1" ht="16.5" customHeight="1">
      <c r="B83" s="31"/>
      <c r="C83" s="126" t="s">
        <v>84</v>
      </c>
      <c r="D83" s="126" t="s">
        <v>128</v>
      </c>
      <c r="E83" s="127" t="s">
        <v>1061</v>
      </c>
      <c r="F83" s="128" t="s">
        <v>1062</v>
      </c>
      <c r="G83" s="129" t="s">
        <v>420</v>
      </c>
      <c r="H83" s="130">
        <v>19</v>
      </c>
      <c r="I83" s="131"/>
      <c r="J83" s="132">
        <f>ROUND(I83*H83,2)</f>
        <v>0</v>
      </c>
      <c r="K83" s="128" t="s">
        <v>132</v>
      </c>
      <c r="L83" s="31"/>
      <c r="M83" s="133" t="s">
        <v>19</v>
      </c>
      <c r="N83" s="134" t="s">
        <v>47</v>
      </c>
      <c r="P83" s="135">
        <f>O83*H83</f>
        <v>0</v>
      </c>
      <c r="Q83" s="135">
        <v>0</v>
      </c>
      <c r="R83" s="135">
        <f>Q83*H83</f>
        <v>0</v>
      </c>
      <c r="S83" s="135">
        <v>0</v>
      </c>
      <c r="T83" s="136">
        <f>S83*H83</f>
        <v>0</v>
      </c>
      <c r="AR83" s="137" t="s">
        <v>245</v>
      </c>
      <c r="AT83" s="137" t="s">
        <v>128</v>
      </c>
      <c r="AU83" s="137" t="s">
        <v>84</v>
      </c>
      <c r="AY83" s="16" t="s">
        <v>126</v>
      </c>
      <c r="BE83" s="138">
        <f>IF(N83="základní",J83,0)</f>
        <v>0</v>
      </c>
      <c r="BF83" s="138">
        <f>IF(N83="snížená",J83,0)</f>
        <v>0</v>
      </c>
      <c r="BG83" s="138">
        <f>IF(N83="zákl. přenesená",J83,0)</f>
        <v>0</v>
      </c>
      <c r="BH83" s="138">
        <f>IF(N83="sníž. přenesená",J83,0)</f>
        <v>0</v>
      </c>
      <c r="BI83" s="138">
        <f>IF(N83="nulová",J83,0)</f>
        <v>0</v>
      </c>
      <c r="BJ83" s="16" t="s">
        <v>84</v>
      </c>
      <c r="BK83" s="138">
        <f>ROUND(I83*H83,2)</f>
        <v>0</v>
      </c>
      <c r="BL83" s="16" t="s">
        <v>245</v>
      </c>
      <c r="BM83" s="137" t="s">
        <v>1063</v>
      </c>
    </row>
    <row r="84" spans="2:65" s="1" customFormat="1">
      <c r="B84" s="31"/>
      <c r="D84" s="139" t="s">
        <v>135</v>
      </c>
      <c r="F84" s="140" t="s">
        <v>1064</v>
      </c>
      <c r="I84" s="141"/>
      <c r="L84" s="31"/>
      <c r="M84" s="142"/>
      <c r="T84" s="52"/>
      <c r="AT84" s="16" t="s">
        <v>135</v>
      </c>
      <c r="AU84" s="16" t="s">
        <v>84</v>
      </c>
    </row>
    <row r="85" spans="2:65" s="1" customFormat="1" ht="16.5" customHeight="1">
      <c r="B85" s="31"/>
      <c r="C85" s="126" t="s">
        <v>86</v>
      </c>
      <c r="D85" s="126" t="s">
        <v>128</v>
      </c>
      <c r="E85" s="127" t="s">
        <v>1065</v>
      </c>
      <c r="F85" s="128" t="s">
        <v>1066</v>
      </c>
      <c r="G85" s="129" t="s">
        <v>420</v>
      </c>
      <c r="H85" s="130">
        <v>14</v>
      </c>
      <c r="I85" s="131"/>
      <c r="J85" s="132">
        <f>ROUND(I85*H85,2)</f>
        <v>0</v>
      </c>
      <c r="K85" s="128" t="s">
        <v>132</v>
      </c>
      <c r="L85" s="31"/>
      <c r="M85" s="133" t="s">
        <v>19</v>
      </c>
      <c r="N85" s="134" t="s">
        <v>47</v>
      </c>
      <c r="P85" s="135">
        <f>O85*H85</f>
        <v>0</v>
      </c>
      <c r="Q85" s="135">
        <v>0</v>
      </c>
      <c r="R85" s="135">
        <f>Q85*H85</f>
        <v>0</v>
      </c>
      <c r="S85" s="135">
        <v>0</v>
      </c>
      <c r="T85" s="136">
        <f>S85*H85</f>
        <v>0</v>
      </c>
      <c r="AR85" s="137" t="s">
        <v>245</v>
      </c>
      <c r="AT85" s="137" t="s">
        <v>128</v>
      </c>
      <c r="AU85" s="137" t="s">
        <v>84</v>
      </c>
      <c r="AY85" s="16" t="s">
        <v>126</v>
      </c>
      <c r="BE85" s="138">
        <f>IF(N85="základní",J85,0)</f>
        <v>0</v>
      </c>
      <c r="BF85" s="138">
        <f>IF(N85="snížená",J85,0)</f>
        <v>0</v>
      </c>
      <c r="BG85" s="138">
        <f>IF(N85="zákl. přenesená",J85,0)</f>
        <v>0</v>
      </c>
      <c r="BH85" s="138">
        <f>IF(N85="sníž. přenesená",J85,0)</f>
        <v>0</v>
      </c>
      <c r="BI85" s="138">
        <f>IF(N85="nulová",J85,0)</f>
        <v>0</v>
      </c>
      <c r="BJ85" s="16" t="s">
        <v>84</v>
      </c>
      <c r="BK85" s="138">
        <f>ROUND(I85*H85,2)</f>
        <v>0</v>
      </c>
      <c r="BL85" s="16" t="s">
        <v>245</v>
      </c>
      <c r="BM85" s="137" t="s">
        <v>1067</v>
      </c>
    </row>
    <row r="86" spans="2:65" s="1" customFormat="1">
      <c r="B86" s="31"/>
      <c r="D86" s="139" t="s">
        <v>135</v>
      </c>
      <c r="F86" s="140" t="s">
        <v>1068</v>
      </c>
      <c r="I86" s="141"/>
      <c r="L86" s="31"/>
      <c r="M86" s="142"/>
      <c r="T86" s="52"/>
      <c r="AT86" s="16" t="s">
        <v>135</v>
      </c>
      <c r="AU86" s="16" t="s">
        <v>84</v>
      </c>
    </row>
    <row r="87" spans="2:65" s="1" customFormat="1" ht="16.5" customHeight="1">
      <c r="B87" s="31"/>
      <c r="C87" s="126" t="s">
        <v>149</v>
      </c>
      <c r="D87" s="126" t="s">
        <v>128</v>
      </c>
      <c r="E87" s="127" t="s">
        <v>1069</v>
      </c>
      <c r="F87" s="128" t="s">
        <v>1070</v>
      </c>
      <c r="G87" s="129" t="s">
        <v>420</v>
      </c>
      <c r="H87" s="130">
        <v>14</v>
      </c>
      <c r="I87" s="131"/>
      <c r="J87" s="132">
        <f>ROUND(I87*H87,2)</f>
        <v>0</v>
      </c>
      <c r="K87" s="128" t="s">
        <v>132</v>
      </c>
      <c r="L87" s="31"/>
      <c r="M87" s="133" t="s">
        <v>19</v>
      </c>
      <c r="N87" s="134" t="s">
        <v>47</v>
      </c>
      <c r="P87" s="135">
        <f>O87*H87</f>
        <v>0</v>
      </c>
      <c r="Q87" s="135">
        <v>0</v>
      </c>
      <c r="R87" s="135">
        <f>Q87*H87</f>
        <v>0</v>
      </c>
      <c r="S87" s="135">
        <v>0</v>
      </c>
      <c r="T87" s="136">
        <f>S87*H87</f>
        <v>0</v>
      </c>
      <c r="AR87" s="137" t="s">
        <v>245</v>
      </c>
      <c r="AT87" s="137" t="s">
        <v>128</v>
      </c>
      <c r="AU87" s="137" t="s">
        <v>84</v>
      </c>
      <c r="AY87" s="16" t="s">
        <v>126</v>
      </c>
      <c r="BE87" s="138">
        <f>IF(N87="základní",J87,0)</f>
        <v>0</v>
      </c>
      <c r="BF87" s="138">
        <f>IF(N87="snížená",J87,0)</f>
        <v>0</v>
      </c>
      <c r="BG87" s="138">
        <f>IF(N87="zákl. přenesená",J87,0)</f>
        <v>0</v>
      </c>
      <c r="BH87" s="138">
        <f>IF(N87="sníž. přenesená",J87,0)</f>
        <v>0</v>
      </c>
      <c r="BI87" s="138">
        <f>IF(N87="nulová",J87,0)</f>
        <v>0</v>
      </c>
      <c r="BJ87" s="16" t="s">
        <v>84</v>
      </c>
      <c r="BK87" s="138">
        <f>ROUND(I87*H87,2)</f>
        <v>0</v>
      </c>
      <c r="BL87" s="16" t="s">
        <v>245</v>
      </c>
      <c r="BM87" s="137" t="s">
        <v>1071</v>
      </c>
    </row>
    <row r="88" spans="2:65" s="1" customFormat="1">
      <c r="B88" s="31"/>
      <c r="D88" s="139" t="s">
        <v>135</v>
      </c>
      <c r="F88" s="140" t="s">
        <v>1072</v>
      </c>
      <c r="I88" s="141"/>
      <c r="L88" s="31"/>
      <c r="M88" s="142"/>
      <c r="T88" s="52"/>
      <c r="AT88" s="16" t="s">
        <v>135</v>
      </c>
      <c r="AU88" s="16" t="s">
        <v>84</v>
      </c>
    </row>
    <row r="89" spans="2:65" s="1" customFormat="1" ht="16.5" customHeight="1">
      <c r="B89" s="31"/>
      <c r="C89" s="126" t="s">
        <v>133</v>
      </c>
      <c r="D89" s="126" t="s">
        <v>128</v>
      </c>
      <c r="E89" s="127" t="s">
        <v>1073</v>
      </c>
      <c r="F89" s="128" t="s">
        <v>1074</v>
      </c>
      <c r="G89" s="129" t="s">
        <v>420</v>
      </c>
      <c r="H89" s="130">
        <v>14</v>
      </c>
      <c r="I89" s="131"/>
      <c r="J89" s="132">
        <f>ROUND(I89*H89,2)</f>
        <v>0</v>
      </c>
      <c r="K89" s="128" t="s">
        <v>132</v>
      </c>
      <c r="L89" s="31"/>
      <c r="M89" s="133" t="s">
        <v>19</v>
      </c>
      <c r="N89" s="134" t="s">
        <v>47</v>
      </c>
      <c r="P89" s="135">
        <f>O89*H89</f>
        <v>0</v>
      </c>
      <c r="Q89" s="135">
        <v>0</v>
      </c>
      <c r="R89" s="135">
        <f>Q89*H89</f>
        <v>0</v>
      </c>
      <c r="S89" s="135">
        <v>0</v>
      </c>
      <c r="T89" s="136">
        <f>S89*H89</f>
        <v>0</v>
      </c>
      <c r="AR89" s="137" t="s">
        <v>245</v>
      </c>
      <c r="AT89" s="137" t="s">
        <v>128</v>
      </c>
      <c r="AU89" s="137" t="s">
        <v>84</v>
      </c>
      <c r="AY89" s="16" t="s">
        <v>126</v>
      </c>
      <c r="BE89" s="138">
        <f>IF(N89="základní",J89,0)</f>
        <v>0</v>
      </c>
      <c r="BF89" s="138">
        <f>IF(N89="snížená",J89,0)</f>
        <v>0</v>
      </c>
      <c r="BG89" s="138">
        <f>IF(N89="zákl. přenesená",J89,0)</f>
        <v>0</v>
      </c>
      <c r="BH89" s="138">
        <f>IF(N89="sníž. přenesená",J89,0)</f>
        <v>0</v>
      </c>
      <c r="BI89" s="138">
        <f>IF(N89="nulová",J89,0)</f>
        <v>0</v>
      </c>
      <c r="BJ89" s="16" t="s">
        <v>84</v>
      </c>
      <c r="BK89" s="138">
        <f>ROUND(I89*H89,2)</f>
        <v>0</v>
      </c>
      <c r="BL89" s="16" t="s">
        <v>245</v>
      </c>
      <c r="BM89" s="137" t="s">
        <v>1075</v>
      </c>
    </row>
    <row r="90" spans="2:65" s="1" customFormat="1">
      <c r="B90" s="31"/>
      <c r="D90" s="139" t="s">
        <v>135</v>
      </c>
      <c r="F90" s="140" t="s">
        <v>1076</v>
      </c>
      <c r="I90" s="141"/>
      <c r="L90" s="31"/>
      <c r="M90" s="142"/>
      <c r="T90" s="52"/>
      <c r="AT90" s="16" t="s">
        <v>135</v>
      </c>
      <c r="AU90" s="16" t="s">
        <v>84</v>
      </c>
    </row>
    <row r="91" spans="2:65" s="1" customFormat="1" ht="16.5" customHeight="1">
      <c r="B91" s="31"/>
      <c r="C91" s="126" t="s">
        <v>167</v>
      </c>
      <c r="D91" s="126" t="s">
        <v>128</v>
      </c>
      <c r="E91" s="127" t="s">
        <v>1077</v>
      </c>
      <c r="F91" s="128" t="s">
        <v>1078</v>
      </c>
      <c r="G91" s="129" t="s">
        <v>420</v>
      </c>
      <c r="H91" s="130">
        <v>56</v>
      </c>
      <c r="I91" s="131"/>
      <c r="J91" s="132">
        <f>ROUND(I91*H91,2)</f>
        <v>0</v>
      </c>
      <c r="K91" s="128" t="s">
        <v>132</v>
      </c>
      <c r="L91" s="31"/>
      <c r="M91" s="133" t="s">
        <v>19</v>
      </c>
      <c r="N91" s="134" t="s">
        <v>47</v>
      </c>
      <c r="P91" s="135">
        <f>O91*H91</f>
        <v>0</v>
      </c>
      <c r="Q91" s="135">
        <v>0</v>
      </c>
      <c r="R91" s="135">
        <f>Q91*H91</f>
        <v>0</v>
      </c>
      <c r="S91" s="135">
        <v>0</v>
      </c>
      <c r="T91" s="136">
        <f>S91*H91</f>
        <v>0</v>
      </c>
      <c r="AR91" s="137" t="s">
        <v>245</v>
      </c>
      <c r="AT91" s="137" t="s">
        <v>128</v>
      </c>
      <c r="AU91" s="137" t="s">
        <v>84</v>
      </c>
      <c r="AY91" s="16" t="s">
        <v>126</v>
      </c>
      <c r="BE91" s="138">
        <f>IF(N91="základní",J91,0)</f>
        <v>0</v>
      </c>
      <c r="BF91" s="138">
        <f>IF(N91="snížená",J91,0)</f>
        <v>0</v>
      </c>
      <c r="BG91" s="138">
        <f>IF(N91="zákl. přenesená",J91,0)</f>
        <v>0</v>
      </c>
      <c r="BH91" s="138">
        <f>IF(N91="sníž. přenesená",J91,0)</f>
        <v>0</v>
      </c>
      <c r="BI91" s="138">
        <f>IF(N91="nulová",J91,0)</f>
        <v>0</v>
      </c>
      <c r="BJ91" s="16" t="s">
        <v>84</v>
      </c>
      <c r="BK91" s="138">
        <f>ROUND(I91*H91,2)</f>
        <v>0</v>
      </c>
      <c r="BL91" s="16" t="s">
        <v>245</v>
      </c>
      <c r="BM91" s="137" t="s">
        <v>1079</v>
      </c>
    </row>
    <row r="92" spans="2:65" s="1" customFormat="1">
      <c r="B92" s="31"/>
      <c r="D92" s="139" t="s">
        <v>135</v>
      </c>
      <c r="F92" s="140" t="s">
        <v>1080</v>
      </c>
      <c r="I92" s="141"/>
      <c r="L92" s="31"/>
      <c r="M92" s="142"/>
      <c r="T92" s="52"/>
      <c r="AT92" s="16" t="s">
        <v>135</v>
      </c>
      <c r="AU92" s="16" t="s">
        <v>84</v>
      </c>
    </row>
    <row r="93" spans="2:65" s="1" customFormat="1" ht="16.5" customHeight="1">
      <c r="B93" s="31"/>
      <c r="C93" s="126" t="s">
        <v>173</v>
      </c>
      <c r="D93" s="126" t="s">
        <v>128</v>
      </c>
      <c r="E93" s="127" t="s">
        <v>1081</v>
      </c>
      <c r="F93" s="128" t="s">
        <v>1082</v>
      </c>
      <c r="G93" s="129" t="s">
        <v>420</v>
      </c>
      <c r="H93" s="130">
        <v>114</v>
      </c>
      <c r="I93" s="131"/>
      <c r="J93" s="132">
        <f>ROUND(I93*H93,2)</f>
        <v>0</v>
      </c>
      <c r="K93" s="128" t="s">
        <v>132</v>
      </c>
      <c r="L93" s="31"/>
      <c r="M93" s="133" t="s">
        <v>19</v>
      </c>
      <c r="N93" s="134" t="s">
        <v>47</v>
      </c>
      <c r="P93" s="135">
        <f>O93*H93</f>
        <v>0</v>
      </c>
      <c r="Q93" s="135">
        <v>0</v>
      </c>
      <c r="R93" s="135">
        <f>Q93*H93</f>
        <v>0</v>
      </c>
      <c r="S93" s="135">
        <v>0</v>
      </c>
      <c r="T93" s="136">
        <f>S93*H93</f>
        <v>0</v>
      </c>
      <c r="AR93" s="137" t="s">
        <v>245</v>
      </c>
      <c r="AT93" s="137" t="s">
        <v>128</v>
      </c>
      <c r="AU93" s="137" t="s">
        <v>84</v>
      </c>
      <c r="AY93" s="16" t="s">
        <v>126</v>
      </c>
      <c r="BE93" s="138">
        <f>IF(N93="základní",J93,0)</f>
        <v>0</v>
      </c>
      <c r="BF93" s="138">
        <f>IF(N93="snížená",J93,0)</f>
        <v>0</v>
      </c>
      <c r="BG93" s="138">
        <f>IF(N93="zákl. přenesená",J93,0)</f>
        <v>0</v>
      </c>
      <c r="BH93" s="138">
        <f>IF(N93="sníž. přenesená",J93,0)</f>
        <v>0</v>
      </c>
      <c r="BI93" s="138">
        <f>IF(N93="nulová",J93,0)</f>
        <v>0</v>
      </c>
      <c r="BJ93" s="16" t="s">
        <v>84</v>
      </c>
      <c r="BK93" s="138">
        <f>ROUND(I93*H93,2)</f>
        <v>0</v>
      </c>
      <c r="BL93" s="16" t="s">
        <v>245</v>
      </c>
      <c r="BM93" s="137" t="s">
        <v>1083</v>
      </c>
    </row>
    <row r="94" spans="2:65" s="1" customFormat="1">
      <c r="B94" s="31"/>
      <c r="D94" s="139" t="s">
        <v>135</v>
      </c>
      <c r="F94" s="140" t="s">
        <v>1084</v>
      </c>
      <c r="I94" s="141"/>
      <c r="L94" s="31"/>
      <c r="M94" s="142"/>
      <c r="T94" s="52"/>
      <c r="AT94" s="16" t="s">
        <v>135</v>
      </c>
      <c r="AU94" s="16" t="s">
        <v>84</v>
      </c>
    </row>
    <row r="95" spans="2:65" s="1" customFormat="1" ht="16.5" customHeight="1">
      <c r="B95" s="31"/>
      <c r="C95" s="126" t="s">
        <v>179</v>
      </c>
      <c r="D95" s="126" t="s">
        <v>128</v>
      </c>
      <c r="E95" s="127" t="s">
        <v>1085</v>
      </c>
      <c r="F95" s="128" t="s">
        <v>1086</v>
      </c>
      <c r="G95" s="129" t="s">
        <v>420</v>
      </c>
      <c r="H95" s="130">
        <v>14</v>
      </c>
      <c r="I95" s="131"/>
      <c r="J95" s="132">
        <f>ROUND(I95*H95,2)</f>
        <v>0</v>
      </c>
      <c r="K95" s="128" t="s">
        <v>132</v>
      </c>
      <c r="L95" s="31"/>
      <c r="M95" s="133" t="s">
        <v>19</v>
      </c>
      <c r="N95" s="134" t="s">
        <v>47</v>
      </c>
      <c r="P95" s="135">
        <f>O95*H95</f>
        <v>0</v>
      </c>
      <c r="Q95" s="135">
        <v>0</v>
      </c>
      <c r="R95" s="135">
        <f>Q95*H95</f>
        <v>0</v>
      </c>
      <c r="S95" s="135">
        <v>0</v>
      </c>
      <c r="T95" s="136">
        <f>S95*H95</f>
        <v>0</v>
      </c>
      <c r="AR95" s="137" t="s">
        <v>245</v>
      </c>
      <c r="AT95" s="137" t="s">
        <v>128</v>
      </c>
      <c r="AU95" s="137" t="s">
        <v>84</v>
      </c>
      <c r="AY95" s="16" t="s">
        <v>126</v>
      </c>
      <c r="BE95" s="138">
        <f>IF(N95="základní",J95,0)</f>
        <v>0</v>
      </c>
      <c r="BF95" s="138">
        <f>IF(N95="snížená",J95,0)</f>
        <v>0</v>
      </c>
      <c r="BG95" s="138">
        <f>IF(N95="zákl. přenesená",J95,0)</f>
        <v>0</v>
      </c>
      <c r="BH95" s="138">
        <f>IF(N95="sníž. přenesená",J95,0)</f>
        <v>0</v>
      </c>
      <c r="BI95" s="138">
        <f>IF(N95="nulová",J95,0)</f>
        <v>0</v>
      </c>
      <c r="BJ95" s="16" t="s">
        <v>84</v>
      </c>
      <c r="BK95" s="138">
        <f>ROUND(I95*H95,2)</f>
        <v>0</v>
      </c>
      <c r="BL95" s="16" t="s">
        <v>245</v>
      </c>
      <c r="BM95" s="137" t="s">
        <v>1087</v>
      </c>
    </row>
    <row r="96" spans="2:65" s="1" customFormat="1">
      <c r="B96" s="31"/>
      <c r="D96" s="139" t="s">
        <v>135</v>
      </c>
      <c r="F96" s="140" t="s">
        <v>1088</v>
      </c>
      <c r="I96" s="141"/>
      <c r="L96" s="31"/>
      <c r="M96" s="142"/>
      <c r="T96" s="52"/>
      <c r="AT96" s="16" t="s">
        <v>135</v>
      </c>
      <c r="AU96" s="16" t="s">
        <v>84</v>
      </c>
    </row>
    <row r="97" spans="2:65" s="1" customFormat="1" ht="16.5" customHeight="1">
      <c r="B97" s="31"/>
      <c r="C97" s="126" t="s">
        <v>186</v>
      </c>
      <c r="D97" s="126" t="s">
        <v>128</v>
      </c>
      <c r="E97" s="127" t="s">
        <v>1089</v>
      </c>
      <c r="F97" s="128" t="s">
        <v>1090</v>
      </c>
      <c r="G97" s="129" t="s">
        <v>1091</v>
      </c>
      <c r="H97" s="130">
        <v>33</v>
      </c>
      <c r="I97" s="131"/>
      <c r="J97" s="132">
        <f>ROUND(I97*H97,2)</f>
        <v>0</v>
      </c>
      <c r="K97" s="128" t="s">
        <v>132</v>
      </c>
      <c r="L97" s="31"/>
      <c r="M97" s="133" t="s">
        <v>19</v>
      </c>
      <c r="N97" s="134" t="s">
        <v>47</v>
      </c>
      <c r="P97" s="135">
        <f>O97*H97</f>
        <v>0</v>
      </c>
      <c r="Q97" s="135">
        <v>0</v>
      </c>
      <c r="R97" s="135">
        <f>Q97*H97</f>
        <v>0</v>
      </c>
      <c r="S97" s="135">
        <v>0</v>
      </c>
      <c r="T97" s="136">
        <f>S97*H97</f>
        <v>0</v>
      </c>
      <c r="AR97" s="137" t="s">
        <v>245</v>
      </c>
      <c r="AT97" s="137" t="s">
        <v>128</v>
      </c>
      <c r="AU97" s="137" t="s">
        <v>84</v>
      </c>
      <c r="AY97" s="16" t="s">
        <v>126</v>
      </c>
      <c r="BE97" s="138">
        <f>IF(N97="základní",J97,0)</f>
        <v>0</v>
      </c>
      <c r="BF97" s="138">
        <f>IF(N97="snížená",J97,0)</f>
        <v>0</v>
      </c>
      <c r="BG97" s="138">
        <f>IF(N97="zákl. přenesená",J97,0)</f>
        <v>0</v>
      </c>
      <c r="BH97" s="138">
        <f>IF(N97="sníž. přenesená",J97,0)</f>
        <v>0</v>
      </c>
      <c r="BI97" s="138">
        <f>IF(N97="nulová",J97,0)</f>
        <v>0</v>
      </c>
      <c r="BJ97" s="16" t="s">
        <v>84</v>
      </c>
      <c r="BK97" s="138">
        <f>ROUND(I97*H97,2)</f>
        <v>0</v>
      </c>
      <c r="BL97" s="16" t="s">
        <v>245</v>
      </c>
      <c r="BM97" s="137" t="s">
        <v>1092</v>
      </c>
    </row>
    <row r="98" spans="2:65" s="1" customFormat="1">
      <c r="B98" s="31"/>
      <c r="D98" s="139" t="s">
        <v>135</v>
      </c>
      <c r="F98" s="140" t="s">
        <v>1093</v>
      </c>
      <c r="I98" s="141"/>
      <c r="L98" s="31"/>
      <c r="M98" s="142"/>
      <c r="T98" s="52"/>
      <c r="AT98" s="16" t="s">
        <v>135</v>
      </c>
      <c r="AU98" s="16" t="s">
        <v>84</v>
      </c>
    </row>
    <row r="99" spans="2:65" s="1" customFormat="1" ht="16.5" customHeight="1">
      <c r="B99" s="31"/>
      <c r="C99" s="126" t="s">
        <v>192</v>
      </c>
      <c r="D99" s="126" t="s">
        <v>128</v>
      </c>
      <c r="E99" s="127" t="s">
        <v>1094</v>
      </c>
      <c r="F99" s="128" t="s">
        <v>1095</v>
      </c>
      <c r="G99" s="129" t="s">
        <v>253</v>
      </c>
      <c r="H99" s="130">
        <v>690</v>
      </c>
      <c r="I99" s="131"/>
      <c r="J99" s="132">
        <f>ROUND(I99*H99,2)</f>
        <v>0</v>
      </c>
      <c r="K99" s="128" t="s">
        <v>132</v>
      </c>
      <c r="L99" s="31"/>
      <c r="M99" s="133" t="s">
        <v>19</v>
      </c>
      <c r="N99" s="134" t="s">
        <v>47</v>
      </c>
      <c r="P99" s="135">
        <f>O99*H99</f>
        <v>0</v>
      </c>
      <c r="Q99" s="135">
        <v>0</v>
      </c>
      <c r="R99" s="135">
        <f>Q99*H99</f>
        <v>0</v>
      </c>
      <c r="S99" s="135">
        <v>0</v>
      </c>
      <c r="T99" s="136">
        <f>S99*H99</f>
        <v>0</v>
      </c>
      <c r="AR99" s="137" t="s">
        <v>245</v>
      </c>
      <c r="AT99" s="137" t="s">
        <v>128</v>
      </c>
      <c r="AU99" s="137" t="s">
        <v>84</v>
      </c>
      <c r="AY99" s="16" t="s">
        <v>126</v>
      </c>
      <c r="BE99" s="138">
        <f>IF(N99="základní",J99,0)</f>
        <v>0</v>
      </c>
      <c r="BF99" s="138">
        <f>IF(N99="snížená",J99,0)</f>
        <v>0</v>
      </c>
      <c r="BG99" s="138">
        <f>IF(N99="zákl. přenesená",J99,0)</f>
        <v>0</v>
      </c>
      <c r="BH99" s="138">
        <f>IF(N99="sníž. přenesená",J99,0)</f>
        <v>0</v>
      </c>
      <c r="BI99" s="138">
        <f>IF(N99="nulová",J99,0)</f>
        <v>0</v>
      </c>
      <c r="BJ99" s="16" t="s">
        <v>84</v>
      </c>
      <c r="BK99" s="138">
        <f>ROUND(I99*H99,2)</f>
        <v>0</v>
      </c>
      <c r="BL99" s="16" t="s">
        <v>245</v>
      </c>
      <c r="BM99" s="137" t="s">
        <v>1096</v>
      </c>
    </row>
    <row r="100" spans="2:65" s="1" customFormat="1">
      <c r="B100" s="31"/>
      <c r="D100" s="139" t="s">
        <v>135</v>
      </c>
      <c r="F100" s="140" t="s">
        <v>1097</v>
      </c>
      <c r="I100" s="141"/>
      <c r="L100" s="31"/>
      <c r="M100" s="142"/>
      <c r="T100" s="52"/>
      <c r="AT100" s="16" t="s">
        <v>135</v>
      </c>
      <c r="AU100" s="16" t="s">
        <v>84</v>
      </c>
    </row>
    <row r="101" spans="2:65" s="1" customFormat="1" ht="16.5" customHeight="1">
      <c r="B101" s="31"/>
      <c r="C101" s="164" t="s">
        <v>203</v>
      </c>
      <c r="D101" s="164" t="s">
        <v>362</v>
      </c>
      <c r="E101" s="165" t="s">
        <v>1098</v>
      </c>
      <c r="F101" s="166" t="s">
        <v>1099</v>
      </c>
      <c r="G101" s="167" t="s">
        <v>253</v>
      </c>
      <c r="H101" s="168">
        <v>690</v>
      </c>
      <c r="I101" s="169"/>
      <c r="J101" s="170">
        <f>ROUND(I101*H101,2)</f>
        <v>0</v>
      </c>
      <c r="K101" s="166" t="s">
        <v>132</v>
      </c>
      <c r="L101" s="171"/>
      <c r="M101" s="172" t="s">
        <v>19</v>
      </c>
      <c r="N101" s="173" t="s">
        <v>47</v>
      </c>
      <c r="P101" s="135">
        <f>O101*H101</f>
        <v>0</v>
      </c>
      <c r="Q101" s="135">
        <v>0</v>
      </c>
      <c r="R101" s="135">
        <f>Q101*H101</f>
        <v>0</v>
      </c>
      <c r="S101" s="135">
        <v>0</v>
      </c>
      <c r="T101" s="136">
        <f>S101*H101</f>
        <v>0</v>
      </c>
      <c r="AR101" s="137" t="s">
        <v>355</v>
      </c>
      <c r="AT101" s="137" t="s">
        <v>362</v>
      </c>
      <c r="AU101" s="137" t="s">
        <v>84</v>
      </c>
      <c r="AY101" s="16" t="s">
        <v>126</v>
      </c>
      <c r="BE101" s="138">
        <f>IF(N101="základní",J101,0)</f>
        <v>0</v>
      </c>
      <c r="BF101" s="138">
        <f>IF(N101="snížená",J101,0)</f>
        <v>0</v>
      </c>
      <c r="BG101" s="138">
        <f>IF(N101="zákl. přenesená",J101,0)</f>
        <v>0</v>
      </c>
      <c r="BH101" s="138">
        <f>IF(N101="sníž. přenesená",J101,0)</f>
        <v>0</v>
      </c>
      <c r="BI101" s="138">
        <f>IF(N101="nulová",J101,0)</f>
        <v>0</v>
      </c>
      <c r="BJ101" s="16" t="s">
        <v>84</v>
      </c>
      <c r="BK101" s="138">
        <f>ROUND(I101*H101,2)</f>
        <v>0</v>
      </c>
      <c r="BL101" s="16" t="s">
        <v>245</v>
      </c>
      <c r="BM101" s="137" t="s">
        <v>1100</v>
      </c>
    </row>
    <row r="102" spans="2:65" s="1" customFormat="1" ht="24.2" customHeight="1">
      <c r="B102" s="31"/>
      <c r="C102" s="126" t="s">
        <v>215</v>
      </c>
      <c r="D102" s="126" t="s">
        <v>128</v>
      </c>
      <c r="E102" s="127" t="s">
        <v>1101</v>
      </c>
      <c r="F102" s="128" t="s">
        <v>1102</v>
      </c>
      <c r="G102" s="129" t="s">
        <v>253</v>
      </c>
      <c r="H102" s="130">
        <v>690</v>
      </c>
      <c r="I102" s="131"/>
      <c r="J102" s="132">
        <f>ROUND(I102*H102,2)</f>
        <v>0</v>
      </c>
      <c r="K102" s="128" t="s">
        <v>132</v>
      </c>
      <c r="L102" s="31"/>
      <c r="M102" s="133" t="s">
        <v>19</v>
      </c>
      <c r="N102" s="134" t="s">
        <v>47</v>
      </c>
      <c r="P102" s="135">
        <f>O102*H102</f>
        <v>0</v>
      </c>
      <c r="Q102" s="135">
        <v>0</v>
      </c>
      <c r="R102" s="135">
        <f>Q102*H102</f>
        <v>0</v>
      </c>
      <c r="S102" s="135">
        <v>0</v>
      </c>
      <c r="T102" s="136">
        <f>S102*H102</f>
        <v>0</v>
      </c>
      <c r="AR102" s="137" t="s">
        <v>245</v>
      </c>
      <c r="AT102" s="137" t="s">
        <v>128</v>
      </c>
      <c r="AU102" s="137" t="s">
        <v>84</v>
      </c>
      <c r="AY102" s="16" t="s">
        <v>126</v>
      </c>
      <c r="BE102" s="138">
        <f>IF(N102="základní",J102,0)</f>
        <v>0</v>
      </c>
      <c r="BF102" s="138">
        <f>IF(N102="snížená",J102,0)</f>
        <v>0</v>
      </c>
      <c r="BG102" s="138">
        <f>IF(N102="zákl. přenesená",J102,0)</f>
        <v>0</v>
      </c>
      <c r="BH102" s="138">
        <f>IF(N102="sníž. přenesená",J102,0)</f>
        <v>0</v>
      </c>
      <c r="BI102" s="138">
        <f>IF(N102="nulová",J102,0)</f>
        <v>0</v>
      </c>
      <c r="BJ102" s="16" t="s">
        <v>84</v>
      </c>
      <c r="BK102" s="138">
        <f>ROUND(I102*H102,2)</f>
        <v>0</v>
      </c>
      <c r="BL102" s="16" t="s">
        <v>245</v>
      </c>
      <c r="BM102" s="137" t="s">
        <v>1103</v>
      </c>
    </row>
    <row r="103" spans="2:65" s="1" customFormat="1">
      <c r="B103" s="31"/>
      <c r="D103" s="139" t="s">
        <v>135</v>
      </c>
      <c r="F103" s="140" t="s">
        <v>1104</v>
      </c>
      <c r="I103" s="141"/>
      <c r="L103" s="31"/>
      <c r="M103" s="142"/>
      <c r="T103" s="52"/>
      <c r="AT103" s="16" t="s">
        <v>135</v>
      </c>
      <c r="AU103" s="16" t="s">
        <v>84</v>
      </c>
    </row>
    <row r="104" spans="2:65" s="1" customFormat="1" ht="16.5" customHeight="1">
      <c r="B104" s="31"/>
      <c r="C104" s="164" t="s">
        <v>8</v>
      </c>
      <c r="D104" s="164" t="s">
        <v>362</v>
      </c>
      <c r="E104" s="165" t="s">
        <v>1105</v>
      </c>
      <c r="F104" s="166" t="s">
        <v>1106</v>
      </c>
      <c r="G104" s="167" t="s">
        <v>381</v>
      </c>
      <c r="H104" s="168">
        <v>690</v>
      </c>
      <c r="I104" s="169"/>
      <c r="J104" s="170">
        <f>ROUND(I104*H104,2)</f>
        <v>0</v>
      </c>
      <c r="K104" s="166" t="s">
        <v>132</v>
      </c>
      <c r="L104" s="171"/>
      <c r="M104" s="172" t="s">
        <v>19</v>
      </c>
      <c r="N104" s="173" t="s">
        <v>47</v>
      </c>
      <c r="P104" s="135">
        <f>O104*H104</f>
        <v>0</v>
      </c>
      <c r="Q104" s="135">
        <v>0</v>
      </c>
      <c r="R104" s="135">
        <f>Q104*H104</f>
        <v>0</v>
      </c>
      <c r="S104" s="135">
        <v>0</v>
      </c>
      <c r="T104" s="136">
        <f>S104*H104</f>
        <v>0</v>
      </c>
      <c r="AR104" s="137" t="s">
        <v>355</v>
      </c>
      <c r="AT104" s="137" t="s">
        <v>362</v>
      </c>
      <c r="AU104" s="137" t="s">
        <v>84</v>
      </c>
      <c r="AY104" s="16" t="s">
        <v>126</v>
      </c>
      <c r="BE104" s="138">
        <f>IF(N104="základní",J104,0)</f>
        <v>0</v>
      </c>
      <c r="BF104" s="138">
        <f>IF(N104="snížená",J104,0)</f>
        <v>0</v>
      </c>
      <c r="BG104" s="138">
        <f>IF(N104="zákl. přenesená",J104,0)</f>
        <v>0</v>
      </c>
      <c r="BH104" s="138">
        <f>IF(N104="sníž. přenesená",J104,0)</f>
        <v>0</v>
      </c>
      <c r="BI104" s="138">
        <f>IF(N104="nulová",J104,0)</f>
        <v>0</v>
      </c>
      <c r="BJ104" s="16" t="s">
        <v>84</v>
      </c>
      <c r="BK104" s="138">
        <f>ROUND(I104*H104,2)</f>
        <v>0</v>
      </c>
      <c r="BL104" s="16" t="s">
        <v>245</v>
      </c>
      <c r="BM104" s="137" t="s">
        <v>1107</v>
      </c>
    </row>
    <row r="105" spans="2:65" s="1" customFormat="1" ht="16.5" customHeight="1">
      <c r="B105" s="31"/>
      <c r="C105" s="126" t="s">
        <v>227</v>
      </c>
      <c r="D105" s="126" t="s">
        <v>128</v>
      </c>
      <c r="E105" s="127" t="s">
        <v>1108</v>
      </c>
      <c r="F105" s="128" t="s">
        <v>1109</v>
      </c>
      <c r="G105" s="129" t="s">
        <v>420</v>
      </c>
      <c r="H105" s="130">
        <v>28</v>
      </c>
      <c r="I105" s="131"/>
      <c r="J105" s="132">
        <f>ROUND(I105*H105,2)</f>
        <v>0</v>
      </c>
      <c r="K105" s="128" t="s">
        <v>132</v>
      </c>
      <c r="L105" s="31"/>
      <c r="M105" s="133" t="s">
        <v>19</v>
      </c>
      <c r="N105" s="134" t="s">
        <v>47</v>
      </c>
      <c r="P105" s="135">
        <f>O105*H105</f>
        <v>0</v>
      </c>
      <c r="Q105" s="135">
        <v>0</v>
      </c>
      <c r="R105" s="135">
        <f>Q105*H105</f>
        <v>0</v>
      </c>
      <c r="S105" s="135">
        <v>0</v>
      </c>
      <c r="T105" s="136">
        <f>S105*H105</f>
        <v>0</v>
      </c>
      <c r="AR105" s="137" t="s">
        <v>245</v>
      </c>
      <c r="AT105" s="137" t="s">
        <v>128</v>
      </c>
      <c r="AU105" s="137" t="s">
        <v>84</v>
      </c>
      <c r="AY105" s="16" t="s">
        <v>126</v>
      </c>
      <c r="BE105" s="138">
        <f>IF(N105="základní",J105,0)</f>
        <v>0</v>
      </c>
      <c r="BF105" s="138">
        <f>IF(N105="snížená",J105,0)</f>
        <v>0</v>
      </c>
      <c r="BG105" s="138">
        <f>IF(N105="zákl. přenesená",J105,0)</f>
        <v>0</v>
      </c>
      <c r="BH105" s="138">
        <f>IF(N105="sníž. přenesená",J105,0)</f>
        <v>0</v>
      </c>
      <c r="BI105" s="138">
        <f>IF(N105="nulová",J105,0)</f>
        <v>0</v>
      </c>
      <c r="BJ105" s="16" t="s">
        <v>84</v>
      </c>
      <c r="BK105" s="138">
        <f>ROUND(I105*H105,2)</f>
        <v>0</v>
      </c>
      <c r="BL105" s="16" t="s">
        <v>245</v>
      </c>
      <c r="BM105" s="137" t="s">
        <v>1110</v>
      </c>
    </row>
    <row r="106" spans="2:65" s="1" customFormat="1">
      <c r="B106" s="31"/>
      <c r="D106" s="139" t="s">
        <v>135</v>
      </c>
      <c r="F106" s="140" t="s">
        <v>1111</v>
      </c>
      <c r="I106" s="141"/>
      <c r="L106" s="31"/>
      <c r="M106" s="142"/>
      <c r="T106" s="52"/>
      <c r="AT106" s="16" t="s">
        <v>135</v>
      </c>
      <c r="AU106" s="16" t="s">
        <v>84</v>
      </c>
    </row>
    <row r="107" spans="2:65" s="1" customFormat="1" ht="16.5" customHeight="1">
      <c r="B107" s="31"/>
      <c r="C107" s="164" t="s">
        <v>233</v>
      </c>
      <c r="D107" s="164" t="s">
        <v>362</v>
      </c>
      <c r="E107" s="165" t="s">
        <v>1112</v>
      </c>
      <c r="F107" s="166" t="s">
        <v>1113</v>
      </c>
      <c r="G107" s="167" t="s">
        <v>420</v>
      </c>
      <c r="H107" s="168">
        <v>28</v>
      </c>
      <c r="I107" s="169"/>
      <c r="J107" s="170">
        <f>ROUND(I107*H107,2)</f>
        <v>0</v>
      </c>
      <c r="K107" s="166" t="s">
        <v>132</v>
      </c>
      <c r="L107" s="171"/>
      <c r="M107" s="172" t="s">
        <v>19</v>
      </c>
      <c r="N107" s="173" t="s">
        <v>47</v>
      </c>
      <c r="P107" s="135">
        <f>O107*H107</f>
        <v>0</v>
      </c>
      <c r="Q107" s="135">
        <v>0</v>
      </c>
      <c r="R107" s="135">
        <f>Q107*H107</f>
        <v>0</v>
      </c>
      <c r="S107" s="135">
        <v>0</v>
      </c>
      <c r="T107" s="136">
        <f>S107*H107</f>
        <v>0</v>
      </c>
      <c r="AR107" s="137" t="s">
        <v>355</v>
      </c>
      <c r="AT107" s="137" t="s">
        <v>362</v>
      </c>
      <c r="AU107" s="137" t="s">
        <v>84</v>
      </c>
      <c r="AY107" s="16" t="s">
        <v>126</v>
      </c>
      <c r="BE107" s="138">
        <f>IF(N107="základní",J107,0)</f>
        <v>0</v>
      </c>
      <c r="BF107" s="138">
        <f>IF(N107="snížená",J107,0)</f>
        <v>0</v>
      </c>
      <c r="BG107" s="138">
        <f>IF(N107="zákl. přenesená",J107,0)</f>
        <v>0</v>
      </c>
      <c r="BH107" s="138">
        <f>IF(N107="sníž. přenesená",J107,0)</f>
        <v>0</v>
      </c>
      <c r="BI107" s="138">
        <f>IF(N107="nulová",J107,0)</f>
        <v>0</v>
      </c>
      <c r="BJ107" s="16" t="s">
        <v>84</v>
      </c>
      <c r="BK107" s="138">
        <f>ROUND(I107*H107,2)</f>
        <v>0</v>
      </c>
      <c r="BL107" s="16" t="s">
        <v>245</v>
      </c>
      <c r="BM107" s="137" t="s">
        <v>1114</v>
      </c>
    </row>
    <row r="108" spans="2:65" s="1" customFormat="1" ht="16.5" customHeight="1">
      <c r="B108" s="31"/>
      <c r="C108" s="126" t="s">
        <v>240</v>
      </c>
      <c r="D108" s="126" t="s">
        <v>128</v>
      </c>
      <c r="E108" s="127" t="s">
        <v>1115</v>
      </c>
      <c r="F108" s="128" t="s">
        <v>1116</v>
      </c>
      <c r="G108" s="129" t="s">
        <v>253</v>
      </c>
      <c r="H108" s="130">
        <v>200</v>
      </c>
      <c r="I108" s="131"/>
      <c r="J108" s="132">
        <f>ROUND(I108*H108,2)</f>
        <v>0</v>
      </c>
      <c r="K108" s="128" t="s">
        <v>132</v>
      </c>
      <c r="L108" s="31"/>
      <c r="M108" s="133" t="s">
        <v>19</v>
      </c>
      <c r="N108" s="134" t="s">
        <v>47</v>
      </c>
      <c r="P108" s="135">
        <f>O108*H108</f>
        <v>0</v>
      </c>
      <c r="Q108" s="135">
        <v>0</v>
      </c>
      <c r="R108" s="135">
        <f>Q108*H108</f>
        <v>0</v>
      </c>
      <c r="S108" s="135">
        <v>0</v>
      </c>
      <c r="T108" s="136">
        <f>S108*H108</f>
        <v>0</v>
      </c>
      <c r="AR108" s="137" t="s">
        <v>245</v>
      </c>
      <c r="AT108" s="137" t="s">
        <v>128</v>
      </c>
      <c r="AU108" s="137" t="s">
        <v>84</v>
      </c>
      <c r="AY108" s="16" t="s">
        <v>126</v>
      </c>
      <c r="BE108" s="138">
        <f>IF(N108="základní",J108,0)</f>
        <v>0</v>
      </c>
      <c r="BF108" s="138">
        <f>IF(N108="snížená",J108,0)</f>
        <v>0</v>
      </c>
      <c r="BG108" s="138">
        <f>IF(N108="zákl. přenesená",J108,0)</f>
        <v>0</v>
      </c>
      <c r="BH108" s="138">
        <f>IF(N108="sníž. přenesená",J108,0)</f>
        <v>0</v>
      </c>
      <c r="BI108" s="138">
        <f>IF(N108="nulová",J108,0)</f>
        <v>0</v>
      </c>
      <c r="BJ108" s="16" t="s">
        <v>84</v>
      </c>
      <c r="BK108" s="138">
        <f>ROUND(I108*H108,2)</f>
        <v>0</v>
      </c>
      <c r="BL108" s="16" t="s">
        <v>245</v>
      </c>
      <c r="BM108" s="137" t="s">
        <v>1117</v>
      </c>
    </row>
    <row r="109" spans="2:65" s="1" customFormat="1">
      <c r="B109" s="31"/>
      <c r="D109" s="139" t="s">
        <v>135</v>
      </c>
      <c r="F109" s="140" t="s">
        <v>1118</v>
      </c>
      <c r="I109" s="141"/>
      <c r="L109" s="31"/>
      <c r="M109" s="142"/>
      <c r="T109" s="52"/>
      <c r="AT109" s="16" t="s">
        <v>135</v>
      </c>
      <c r="AU109" s="16" t="s">
        <v>84</v>
      </c>
    </row>
    <row r="110" spans="2:65" s="1" customFormat="1" ht="16.5" customHeight="1">
      <c r="B110" s="31"/>
      <c r="C110" s="164" t="s">
        <v>245</v>
      </c>
      <c r="D110" s="164" t="s">
        <v>362</v>
      </c>
      <c r="E110" s="165" t="s">
        <v>1119</v>
      </c>
      <c r="F110" s="166" t="s">
        <v>1120</v>
      </c>
      <c r="G110" s="167" t="s">
        <v>253</v>
      </c>
      <c r="H110" s="168">
        <v>200</v>
      </c>
      <c r="I110" s="169"/>
      <c r="J110" s="170">
        <f>ROUND(I110*H110,2)</f>
        <v>0</v>
      </c>
      <c r="K110" s="166" t="s">
        <v>132</v>
      </c>
      <c r="L110" s="171"/>
      <c r="M110" s="172" t="s">
        <v>19</v>
      </c>
      <c r="N110" s="173" t="s">
        <v>47</v>
      </c>
      <c r="P110" s="135">
        <f>O110*H110</f>
        <v>0</v>
      </c>
      <c r="Q110" s="135">
        <v>0</v>
      </c>
      <c r="R110" s="135">
        <f>Q110*H110</f>
        <v>0</v>
      </c>
      <c r="S110" s="135">
        <v>0</v>
      </c>
      <c r="T110" s="136">
        <f>S110*H110</f>
        <v>0</v>
      </c>
      <c r="AR110" s="137" t="s">
        <v>355</v>
      </c>
      <c r="AT110" s="137" t="s">
        <v>362</v>
      </c>
      <c r="AU110" s="137" t="s">
        <v>84</v>
      </c>
      <c r="AY110" s="16" t="s">
        <v>126</v>
      </c>
      <c r="BE110" s="138">
        <f>IF(N110="základní",J110,0)</f>
        <v>0</v>
      </c>
      <c r="BF110" s="138">
        <f>IF(N110="snížená",J110,0)</f>
        <v>0</v>
      </c>
      <c r="BG110" s="138">
        <f>IF(N110="zákl. přenesená",J110,0)</f>
        <v>0</v>
      </c>
      <c r="BH110" s="138">
        <f>IF(N110="sníž. přenesená",J110,0)</f>
        <v>0</v>
      </c>
      <c r="BI110" s="138">
        <f>IF(N110="nulová",J110,0)</f>
        <v>0</v>
      </c>
      <c r="BJ110" s="16" t="s">
        <v>84</v>
      </c>
      <c r="BK110" s="138">
        <f>ROUND(I110*H110,2)</f>
        <v>0</v>
      </c>
      <c r="BL110" s="16" t="s">
        <v>245</v>
      </c>
      <c r="BM110" s="137" t="s">
        <v>1121</v>
      </c>
    </row>
    <row r="111" spans="2:65" s="1" customFormat="1" ht="16.5" customHeight="1">
      <c r="B111" s="31"/>
      <c r="C111" s="126" t="s">
        <v>250</v>
      </c>
      <c r="D111" s="126" t="s">
        <v>128</v>
      </c>
      <c r="E111" s="127" t="s">
        <v>1122</v>
      </c>
      <c r="F111" s="128" t="s">
        <v>1123</v>
      </c>
      <c r="G111" s="129" t="s">
        <v>420</v>
      </c>
      <c r="H111" s="130">
        <v>23</v>
      </c>
      <c r="I111" s="131"/>
      <c r="J111" s="132">
        <f>ROUND(I111*H111,2)</f>
        <v>0</v>
      </c>
      <c r="K111" s="128" t="s">
        <v>132</v>
      </c>
      <c r="L111" s="31"/>
      <c r="M111" s="133" t="s">
        <v>19</v>
      </c>
      <c r="N111" s="134" t="s">
        <v>47</v>
      </c>
      <c r="P111" s="135">
        <f>O111*H111</f>
        <v>0</v>
      </c>
      <c r="Q111" s="135">
        <v>0</v>
      </c>
      <c r="R111" s="135">
        <f>Q111*H111</f>
        <v>0</v>
      </c>
      <c r="S111" s="135">
        <v>0</v>
      </c>
      <c r="T111" s="136">
        <f>S111*H111</f>
        <v>0</v>
      </c>
      <c r="AR111" s="137" t="s">
        <v>245</v>
      </c>
      <c r="AT111" s="137" t="s">
        <v>128</v>
      </c>
      <c r="AU111" s="137" t="s">
        <v>84</v>
      </c>
      <c r="AY111" s="16" t="s">
        <v>126</v>
      </c>
      <c r="BE111" s="138">
        <f>IF(N111="základní",J111,0)</f>
        <v>0</v>
      </c>
      <c r="BF111" s="138">
        <f>IF(N111="snížená",J111,0)</f>
        <v>0</v>
      </c>
      <c r="BG111" s="138">
        <f>IF(N111="zákl. přenesená",J111,0)</f>
        <v>0</v>
      </c>
      <c r="BH111" s="138">
        <f>IF(N111="sníž. přenesená",J111,0)</f>
        <v>0</v>
      </c>
      <c r="BI111" s="138">
        <f>IF(N111="nulová",J111,0)</f>
        <v>0</v>
      </c>
      <c r="BJ111" s="16" t="s">
        <v>84</v>
      </c>
      <c r="BK111" s="138">
        <f>ROUND(I111*H111,2)</f>
        <v>0</v>
      </c>
      <c r="BL111" s="16" t="s">
        <v>245</v>
      </c>
      <c r="BM111" s="137" t="s">
        <v>1124</v>
      </c>
    </row>
    <row r="112" spans="2:65" s="1" customFormat="1">
      <c r="B112" s="31"/>
      <c r="D112" s="139" t="s">
        <v>135</v>
      </c>
      <c r="F112" s="140" t="s">
        <v>1125</v>
      </c>
      <c r="I112" s="141"/>
      <c r="L112" s="31"/>
      <c r="M112" s="142"/>
      <c r="T112" s="52"/>
      <c r="AT112" s="16" t="s">
        <v>135</v>
      </c>
      <c r="AU112" s="16" t="s">
        <v>84</v>
      </c>
    </row>
    <row r="113" spans="2:65" s="1" customFormat="1" ht="16.5" customHeight="1">
      <c r="B113" s="31"/>
      <c r="C113" s="164" t="s">
        <v>256</v>
      </c>
      <c r="D113" s="164" t="s">
        <v>362</v>
      </c>
      <c r="E113" s="165" t="s">
        <v>1126</v>
      </c>
      <c r="F113" s="166" t="s">
        <v>1127</v>
      </c>
      <c r="G113" s="167" t="s">
        <v>420</v>
      </c>
      <c r="H113" s="168">
        <v>23</v>
      </c>
      <c r="I113" s="169"/>
      <c r="J113" s="170">
        <f>ROUND(I113*H113,2)</f>
        <v>0</v>
      </c>
      <c r="K113" s="166" t="s">
        <v>132</v>
      </c>
      <c r="L113" s="171"/>
      <c r="M113" s="172" t="s">
        <v>19</v>
      </c>
      <c r="N113" s="173" t="s">
        <v>47</v>
      </c>
      <c r="P113" s="135">
        <f>O113*H113</f>
        <v>0</v>
      </c>
      <c r="Q113" s="135">
        <v>0</v>
      </c>
      <c r="R113" s="135">
        <f>Q113*H113</f>
        <v>0</v>
      </c>
      <c r="S113" s="135">
        <v>0</v>
      </c>
      <c r="T113" s="136">
        <f>S113*H113</f>
        <v>0</v>
      </c>
      <c r="AR113" s="137" t="s">
        <v>355</v>
      </c>
      <c r="AT113" s="137" t="s">
        <v>362</v>
      </c>
      <c r="AU113" s="137" t="s">
        <v>84</v>
      </c>
      <c r="AY113" s="16" t="s">
        <v>126</v>
      </c>
      <c r="BE113" s="138">
        <f>IF(N113="základní",J113,0)</f>
        <v>0</v>
      </c>
      <c r="BF113" s="138">
        <f>IF(N113="snížená",J113,0)</f>
        <v>0</v>
      </c>
      <c r="BG113" s="138">
        <f>IF(N113="zákl. přenesená",J113,0)</f>
        <v>0</v>
      </c>
      <c r="BH113" s="138">
        <f>IF(N113="sníž. přenesená",J113,0)</f>
        <v>0</v>
      </c>
      <c r="BI113" s="138">
        <f>IF(N113="nulová",J113,0)</f>
        <v>0</v>
      </c>
      <c r="BJ113" s="16" t="s">
        <v>84</v>
      </c>
      <c r="BK113" s="138">
        <f>ROUND(I113*H113,2)</f>
        <v>0</v>
      </c>
      <c r="BL113" s="16" t="s">
        <v>245</v>
      </c>
      <c r="BM113" s="137" t="s">
        <v>1128</v>
      </c>
    </row>
    <row r="114" spans="2:65" s="1" customFormat="1" ht="21.75" customHeight="1">
      <c r="B114" s="31"/>
      <c r="C114" s="126" t="s">
        <v>262</v>
      </c>
      <c r="D114" s="126" t="s">
        <v>128</v>
      </c>
      <c r="E114" s="127" t="s">
        <v>1129</v>
      </c>
      <c r="F114" s="128" t="s">
        <v>1130</v>
      </c>
      <c r="G114" s="129" t="s">
        <v>420</v>
      </c>
      <c r="H114" s="130">
        <v>41</v>
      </c>
      <c r="I114" s="131"/>
      <c r="J114" s="132">
        <f>ROUND(I114*H114,2)</f>
        <v>0</v>
      </c>
      <c r="K114" s="128" t="s">
        <v>132</v>
      </c>
      <c r="L114" s="31"/>
      <c r="M114" s="133" t="s">
        <v>19</v>
      </c>
      <c r="N114" s="134" t="s">
        <v>47</v>
      </c>
      <c r="P114" s="135">
        <f>O114*H114</f>
        <v>0</v>
      </c>
      <c r="Q114" s="135">
        <v>0</v>
      </c>
      <c r="R114" s="135">
        <f>Q114*H114</f>
        <v>0</v>
      </c>
      <c r="S114" s="135">
        <v>0</v>
      </c>
      <c r="T114" s="136">
        <f>S114*H114</f>
        <v>0</v>
      </c>
      <c r="AR114" s="137" t="s">
        <v>245</v>
      </c>
      <c r="AT114" s="137" t="s">
        <v>128</v>
      </c>
      <c r="AU114" s="137" t="s">
        <v>84</v>
      </c>
      <c r="AY114" s="16" t="s">
        <v>126</v>
      </c>
      <c r="BE114" s="138">
        <f>IF(N114="základní",J114,0)</f>
        <v>0</v>
      </c>
      <c r="BF114" s="138">
        <f>IF(N114="snížená",J114,0)</f>
        <v>0</v>
      </c>
      <c r="BG114" s="138">
        <f>IF(N114="zákl. přenesená",J114,0)</f>
        <v>0</v>
      </c>
      <c r="BH114" s="138">
        <f>IF(N114="sníž. přenesená",J114,0)</f>
        <v>0</v>
      </c>
      <c r="BI114" s="138">
        <f>IF(N114="nulová",J114,0)</f>
        <v>0</v>
      </c>
      <c r="BJ114" s="16" t="s">
        <v>84</v>
      </c>
      <c r="BK114" s="138">
        <f>ROUND(I114*H114,2)</f>
        <v>0</v>
      </c>
      <c r="BL114" s="16" t="s">
        <v>245</v>
      </c>
      <c r="BM114" s="137" t="s">
        <v>1131</v>
      </c>
    </row>
    <row r="115" spans="2:65" s="1" customFormat="1">
      <c r="B115" s="31"/>
      <c r="D115" s="139" t="s">
        <v>135</v>
      </c>
      <c r="F115" s="140" t="s">
        <v>1132</v>
      </c>
      <c r="I115" s="141"/>
      <c r="L115" s="31"/>
      <c r="M115" s="142"/>
      <c r="T115" s="52"/>
      <c r="AT115" s="16" t="s">
        <v>135</v>
      </c>
      <c r="AU115" s="16" t="s">
        <v>84</v>
      </c>
    </row>
    <row r="116" spans="2:65" s="1" customFormat="1" ht="16.5" customHeight="1">
      <c r="B116" s="31"/>
      <c r="C116" s="164" t="s">
        <v>269</v>
      </c>
      <c r="D116" s="164" t="s">
        <v>362</v>
      </c>
      <c r="E116" s="165" t="s">
        <v>1133</v>
      </c>
      <c r="F116" s="166" t="s">
        <v>1134</v>
      </c>
      <c r="G116" s="167" t="s">
        <v>1135</v>
      </c>
      <c r="H116" s="168">
        <v>41</v>
      </c>
      <c r="I116" s="169"/>
      <c r="J116" s="170">
        <f>ROUND(I116*H116,2)</f>
        <v>0</v>
      </c>
      <c r="K116" s="166" t="s">
        <v>19</v>
      </c>
      <c r="L116" s="171"/>
      <c r="M116" s="172" t="s">
        <v>19</v>
      </c>
      <c r="N116" s="173" t="s">
        <v>47</v>
      </c>
      <c r="P116" s="135">
        <f>O116*H116</f>
        <v>0</v>
      </c>
      <c r="Q116" s="135">
        <v>0</v>
      </c>
      <c r="R116" s="135">
        <f>Q116*H116</f>
        <v>0</v>
      </c>
      <c r="S116" s="135">
        <v>0</v>
      </c>
      <c r="T116" s="136">
        <f>S116*H116</f>
        <v>0</v>
      </c>
      <c r="AR116" s="137" t="s">
        <v>355</v>
      </c>
      <c r="AT116" s="137" t="s">
        <v>362</v>
      </c>
      <c r="AU116" s="137" t="s">
        <v>84</v>
      </c>
      <c r="AY116" s="16" t="s">
        <v>126</v>
      </c>
      <c r="BE116" s="138">
        <f>IF(N116="základní",J116,0)</f>
        <v>0</v>
      </c>
      <c r="BF116" s="138">
        <f>IF(N116="snížená",J116,0)</f>
        <v>0</v>
      </c>
      <c r="BG116" s="138">
        <f>IF(N116="zákl. přenesená",J116,0)</f>
        <v>0</v>
      </c>
      <c r="BH116" s="138">
        <f>IF(N116="sníž. přenesená",J116,0)</f>
        <v>0</v>
      </c>
      <c r="BI116" s="138">
        <f>IF(N116="nulová",J116,0)</f>
        <v>0</v>
      </c>
      <c r="BJ116" s="16" t="s">
        <v>84</v>
      </c>
      <c r="BK116" s="138">
        <f>ROUND(I116*H116,2)</f>
        <v>0</v>
      </c>
      <c r="BL116" s="16" t="s">
        <v>245</v>
      </c>
      <c r="BM116" s="137" t="s">
        <v>1136</v>
      </c>
    </row>
    <row r="117" spans="2:65" s="1" customFormat="1" ht="16.5" customHeight="1">
      <c r="B117" s="31"/>
      <c r="C117" s="126" t="s">
        <v>7</v>
      </c>
      <c r="D117" s="126" t="s">
        <v>128</v>
      </c>
      <c r="E117" s="127" t="s">
        <v>1137</v>
      </c>
      <c r="F117" s="128" t="s">
        <v>1138</v>
      </c>
      <c r="G117" s="129" t="s">
        <v>1139</v>
      </c>
      <c r="H117" s="130">
        <v>1</v>
      </c>
      <c r="I117" s="131"/>
      <c r="J117" s="132">
        <f>ROUND(I117*H117,2)</f>
        <v>0</v>
      </c>
      <c r="K117" s="128" t="s">
        <v>19</v>
      </c>
      <c r="L117" s="31"/>
      <c r="M117" s="133" t="s">
        <v>19</v>
      </c>
      <c r="N117" s="134" t="s">
        <v>47</v>
      </c>
      <c r="P117" s="135">
        <f>O117*H117</f>
        <v>0</v>
      </c>
      <c r="Q117" s="135">
        <v>0</v>
      </c>
      <c r="R117" s="135">
        <f>Q117*H117</f>
        <v>0</v>
      </c>
      <c r="S117" s="135">
        <v>0</v>
      </c>
      <c r="T117" s="136">
        <f>S117*H117</f>
        <v>0</v>
      </c>
      <c r="AR117" s="137" t="s">
        <v>245</v>
      </c>
      <c r="AT117" s="137" t="s">
        <v>128</v>
      </c>
      <c r="AU117" s="137" t="s">
        <v>84</v>
      </c>
      <c r="AY117" s="16" t="s">
        <v>126</v>
      </c>
      <c r="BE117" s="138">
        <f>IF(N117="základní",J117,0)</f>
        <v>0</v>
      </c>
      <c r="BF117" s="138">
        <f>IF(N117="snížená",J117,0)</f>
        <v>0</v>
      </c>
      <c r="BG117" s="138">
        <f>IF(N117="zákl. přenesená",J117,0)</f>
        <v>0</v>
      </c>
      <c r="BH117" s="138">
        <f>IF(N117="sníž. přenesená",J117,0)</f>
        <v>0</v>
      </c>
      <c r="BI117" s="138">
        <f>IF(N117="nulová",J117,0)</f>
        <v>0</v>
      </c>
      <c r="BJ117" s="16" t="s">
        <v>84</v>
      </c>
      <c r="BK117" s="138">
        <f>ROUND(I117*H117,2)</f>
        <v>0</v>
      </c>
      <c r="BL117" s="16" t="s">
        <v>245</v>
      </c>
      <c r="BM117" s="137" t="s">
        <v>1140</v>
      </c>
    </row>
    <row r="118" spans="2:65" s="1" customFormat="1" ht="16.5" customHeight="1">
      <c r="B118" s="31"/>
      <c r="C118" s="126" t="s">
        <v>285</v>
      </c>
      <c r="D118" s="126" t="s">
        <v>128</v>
      </c>
      <c r="E118" s="127" t="s">
        <v>1141</v>
      </c>
      <c r="F118" s="128" t="s">
        <v>1142</v>
      </c>
      <c r="G118" s="129" t="s">
        <v>253</v>
      </c>
      <c r="H118" s="130">
        <v>38</v>
      </c>
      <c r="I118" s="131"/>
      <c r="J118" s="132">
        <f>ROUND(I118*H118,2)</f>
        <v>0</v>
      </c>
      <c r="K118" s="128" t="s">
        <v>132</v>
      </c>
      <c r="L118" s="31"/>
      <c r="M118" s="133" t="s">
        <v>19</v>
      </c>
      <c r="N118" s="134" t="s">
        <v>47</v>
      </c>
      <c r="P118" s="135">
        <f>O118*H118</f>
        <v>0</v>
      </c>
      <c r="Q118" s="135">
        <v>0</v>
      </c>
      <c r="R118" s="135">
        <f>Q118*H118</f>
        <v>0</v>
      </c>
      <c r="S118" s="135">
        <v>0</v>
      </c>
      <c r="T118" s="136">
        <f>S118*H118</f>
        <v>0</v>
      </c>
      <c r="AR118" s="137" t="s">
        <v>245</v>
      </c>
      <c r="AT118" s="137" t="s">
        <v>128</v>
      </c>
      <c r="AU118" s="137" t="s">
        <v>84</v>
      </c>
      <c r="AY118" s="16" t="s">
        <v>126</v>
      </c>
      <c r="BE118" s="138">
        <f>IF(N118="základní",J118,0)</f>
        <v>0</v>
      </c>
      <c r="BF118" s="138">
        <f>IF(N118="snížená",J118,0)</f>
        <v>0</v>
      </c>
      <c r="BG118" s="138">
        <f>IF(N118="zákl. přenesená",J118,0)</f>
        <v>0</v>
      </c>
      <c r="BH118" s="138">
        <f>IF(N118="sníž. přenesená",J118,0)</f>
        <v>0</v>
      </c>
      <c r="BI118" s="138">
        <f>IF(N118="nulová",J118,0)</f>
        <v>0</v>
      </c>
      <c r="BJ118" s="16" t="s">
        <v>84</v>
      </c>
      <c r="BK118" s="138">
        <f>ROUND(I118*H118,2)</f>
        <v>0</v>
      </c>
      <c r="BL118" s="16" t="s">
        <v>245</v>
      </c>
      <c r="BM118" s="137" t="s">
        <v>1143</v>
      </c>
    </row>
    <row r="119" spans="2:65" s="1" customFormat="1">
      <c r="B119" s="31"/>
      <c r="D119" s="139" t="s">
        <v>135</v>
      </c>
      <c r="F119" s="140" t="s">
        <v>1144</v>
      </c>
      <c r="I119" s="141"/>
      <c r="L119" s="31"/>
      <c r="M119" s="142"/>
      <c r="T119" s="52"/>
      <c r="AT119" s="16" t="s">
        <v>135</v>
      </c>
      <c r="AU119" s="16" t="s">
        <v>84</v>
      </c>
    </row>
    <row r="120" spans="2:65" s="1" customFormat="1" ht="16.5" customHeight="1">
      <c r="B120" s="31"/>
      <c r="C120" s="164" t="s">
        <v>293</v>
      </c>
      <c r="D120" s="164" t="s">
        <v>362</v>
      </c>
      <c r="E120" s="165" t="s">
        <v>1145</v>
      </c>
      <c r="F120" s="166" t="s">
        <v>1146</v>
      </c>
      <c r="G120" s="167" t="s">
        <v>381</v>
      </c>
      <c r="H120" s="168">
        <v>24.7</v>
      </c>
      <c r="I120" s="169"/>
      <c r="J120" s="170">
        <f>ROUND(I120*H120,2)</f>
        <v>0</v>
      </c>
      <c r="K120" s="166" t="s">
        <v>132</v>
      </c>
      <c r="L120" s="171"/>
      <c r="M120" s="172" t="s">
        <v>19</v>
      </c>
      <c r="N120" s="173" t="s">
        <v>47</v>
      </c>
      <c r="P120" s="135">
        <f>O120*H120</f>
        <v>0</v>
      </c>
      <c r="Q120" s="135">
        <v>0</v>
      </c>
      <c r="R120" s="135">
        <f>Q120*H120</f>
        <v>0</v>
      </c>
      <c r="S120" s="135">
        <v>0</v>
      </c>
      <c r="T120" s="136">
        <f>S120*H120</f>
        <v>0</v>
      </c>
      <c r="AR120" s="137" t="s">
        <v>355</v>
      </c>
      <c r="AT120" s="137" t="s">
        <v>362</v>
      </c>
      <c r="AU120" s="137" t="s">
        <v>84</v>
      </c>
      <c r="AY120" s="16" t="s">
        <v>126</v>
      </c>
      <c r="BE120" s="138">
        <f>IF(N120="základní",J120,0)</f>
        <v>0</v>
      </c>
      <c r="BF120" s="138">
        <f>IF(N120="snížená",J120,0)</f>
        <v>0</v>
      </c>
      <c r="BG120" s="138">
        <f>IF(N120="zákl. přenesená",J120,0)</f>
        <v>0</v>
      </c>
      <c r="BH120" s="138">
        <f>IF(N120="sníž. přenesená",J120,0)</f>
        <v>0</v>
      </c>
      <c r="BI120" s="138">
        <f>IF(N120="nulová",J120,0)</f>
        <v>0</v>
      </c>
      <c r="BJ120" s="16" t="s">
        <v>84</v>
      </c>
      <c r="BK120" s="138">
        <f>ROUND(I120*H120,2)</f>
        <v>0</v>
      </c>
      <c r="BL120" s="16" t="s">
        <v>245</v>
      </c>
      <c r="BM120" s="137" t="s">
        <v>1147</v>
      </c>
    </row>
    <row r="121" spans="2:65" s="1" customFormat="1" ht="16.5" customHeight="1">
      <c r="B121" s="31"/>
      <c r="C121" s="126" t="s">
        <v>304</v>
      </c>
      <c r="D121" s="126" t="s">
        <v>128</v>
      </c>
      <c r="E121" s="127" t="s">
        <v>1148</v>
      </c>
      <c r="F121" s="128" t="s">
        <v>1149</v>
      </c>
      <c r="G121" s="129" t="s">
        <v>420</v>
      </c>
      <c r="H121" s="130">
        <v>38</v>
      </c>
      <c r="I121" s="131"/>
      <c r="J121" s="132">
        <f>ROUND(I121*H121,2)</f>
        <v>0</v>
      </c>
      <c r="K121" s="128" t="s">
        <v>132</v>
      </c>
      <c r="L121" s="31"/>
      <c r="M121" s="133" t="s">
        <v>19</v>
      </c>
      <c r="N121" s="134" t="s">
        <v>47</v>
      </c>
      <c r="P121" s="135">
        <f>O121*H121</f>
        <v>0</v>
      </c>
      <c r="Q121" s="135">
        <v>0</v>
      </c>
      <c r="R121" s="135">
        <f>Q121*H121</f>
        <v>0</v>
      </c>
      <c r="S121" s="135">
        <v>0</v>
      </c>
      <c r="T121" s="136">
        <f>S121*H121</f>
        <v>0</v>
      </c>
      <c r="AR121" s="137" t="s">
        <v>245</v>
      </c>
      <c r="AT121" s="137" t="s">
        <v>128</v>
      </c>
      <c r="AU121" s="137" t="s">
        <v>84</v>
      </c>
      <c r="AY121" s="16" t="s">
        <v>126</v>
      </c>
      <c r="BE121" s="138">
        <f>IF(N121="základní",J121,0)</f>
        <v>0</v>
      </c>
      <c r="BF121" s="138">
        <f>IF(N121="snížená",J121,0)</f>
        <v>0</v>
      </c>
      <c r="BG121" s="138">
        <f>IF(N121="zákl. přenesená",J121,0)</f>
        <v>0</v>
      </c>
      <c r="BH121" s="138">
        <f>IF(N121="sníž. přenesená",J121,0)</f>
        <v>0</v>
      </c>
      <c r="BI121" s="138">
        <f>IF(N121="nulová",J121,0)</f>
        <v>0</v>
      </c>
      <c r="BJ121" s="16" t="s">
        <v>84</v>
      </c>
      <c r="BK121" s="138">
        <f>ROUND(I121*H121,2)</f>
        <v>0</v>
      </c>
      <c r="BL121" s="16" t="s">
        <v>245</v>
      </c>
      <c r="BM121" s="137" t="s">
        <v>1150</v>
      </c>
    </row>
    <row r="122" spans="2:65" s="1" customFormat="1">
      <c r="B122" s="31"/>
      <c r="D122" s="139" t="s">
        <v>135</v>
      </c>
      <c r="F122" s="140" t="s">
        <v>1151</v>
      </c>
      <c r="I122" s="141"/>
      <c r="L122" s="31"/>
      <c r="M122" s="142"/>
      <c r="T122" s="52"/>
      <c r="AT122" s="16" t="s">
        <v>135</v>
      </c>
      <c r="AU122" s="16" t="s">
        <v>84</v>
      </c>
    </row>
    <row r="123" spans="2:65" s="1" customFormat="1" ht="16.5" customHeight="1">
      <c r="B123" s="31"/>
      <c r="C123" s="164" t="s">
        <v>310</v>
      </c>
      <c r="D123" s="164" t="s">
        <v>362</v>
      </c>
      <c r="E123" s="165" t="s">
        <v>1152</v>
      </c>
      <c r="F123" s="166" t="s">
        <v>1153</v>
      </c>
      <c r="G123" s="167" t="s">
        <v>420</v>
      </c>
      <c r="H123" s="168">
        <v>19</v>
      </c>
      <c r="I123" s="169"/>
      <c r="J123" s="170">
        <f>ROUND(I123*H123,2)</f>
        <v>0</v>
      </c>
      <c r="K123" s="166" t="s">
        <v>132</v>
      </c>
      <c r="L123" s="171"/>
      <c r="M123" s="172" t="s">
        <v>19</v>
      </c>
      <c r="N123" s="173" t="s">
        <v>47</v>
      </c>
      <c r="P123" s="135">
        <f>O123*H123</f>
        <v>0</v>
      </c>
      <c r="Q123" s="135">
        <v>0</v>
      </c>
      <c r="R123" s="135">
        <f>Q123*H123</f>
        <v>0</v>
      </c>
      <c r="S123" s="135">
        <v>0</v>
      </c>
      <c r="T123" s="136">
        <f>S123*H123</f>
        <v>0</v>
      </c>
      <c r="AR123" s="137" t="s">
        <v>355</v>
      </c>
      <c r="AT123" s="137" t="s">
        <v>362</v>
      </c>
      <c r="AU123" s="137" t="s">
        <v>84</v>
      </c>
      <c r="AY123" s="16" t="s">
        <v>126</v>
      </c>
      <c r="BE123" s="138">
        <f>IF(N123="základní",J123,0)</f>
        <v>0</v>
      </c>
      <c r="BF123" s="138">
        <f>IF(N123="snížená",J123,0)</f>
        <v>0</v>
      </c>
      <c r="BG123" s="138">
        <f>IF(N123="zákl. přenesená",J123,0)</f>
        <v>0</v>
      </c>
      <c r="BH123" s="138">
        <f>IF(N123="sníž. přenesená",J123,0)</f>
        <v>0</v>
      </c>
      <c r="BI123" s="138">
        <f>IF(N123="nulová",J123,0)</f>
        <v>0</v>
      </c>
      <c r="BJ123" s="16" t="s">
        <v>84</v>
      </c>
      <c r="BK123" s="138">
        <f>ROUND(I123*H123,2)</f>
        <v>0</v>
      </c>
      <c r="BL123" s="16" t="s">
        <v>245</v>
      </c>
      <c r="BM123" s="137" t="s">
        <v>1154</v>
      </c>
    </row>
    <row r="124" spans="2:65" s="1" customFormat="1" ht="16.5" customHeight="1">
      <c r="B124" s="31"/>
      <c r="C124" s="164" t="s">
        <v>315</v>
      </c>
      <c r="D124" s="164" t="s">
        <v>362</v>
      </c>
      <c r="E124" s="165" t="s">
        <v>1155</v>
      </c>
      <c r="F124" s="166" t="s">
        <v>1156</v>
      </c>
      <c r="G124" s="167" t="s">
        <v>420</v>
      </c>
      <c r="H124" s="168">
        <v>19</v>
      </c>
      <c r="I124" s="169"/>
      <c r="J124" s="170">
        <f>ROUND(I124*H124,2)</f>
        <v>0</v>
      </c>
      <c r="K124" s="166" t="s">
        <v>132</v>
      </c>
      <c r="L124" s="171"/>
      <c r="M124" s="172" t="s">
        <v>19</v>
      </c>
      <c r="N124" s="173" t="s">
        <v>47</v>
      </c>
      <c r="P124" s="135">
        <f>O124*H124</f>
        <v>0</v>
      </c>
      <c r="Q124" s="135">
        <v>0</v>
      </c>
      <c r="R124" s="135">
        <f>Q124*H124</f>
        <v>0</v>
      </c>
      <c r="S124" s="135">
        <v>0</v>
      </c>
      <c r="T124" s="136">
        <f>S124*H124</f>
        <v>0</v>
      </c>
      <c r="AR124" s="137" t="s">
        <v>355</v>
      </c>
      <c r="AT124" s="137" t="s">
        <v>362</v>
      </c>
      <c r="AU124" s="137" t="s">
        <v>84</v>
      </c>
      <c r="AY124" s="16" t="s">
        <v>126</v>
      </c>
      <c r="BE124" s="138">
        <f>IF(N124="základní",J124,0)</f>
        <v>0</v>
      </c>
      <c r="BF124" s="138">
        <f>IF(N124="snížená",J124,0)</f>
        <v>0</v>
      </c>
      <c r="BG124" s="138">
        <f>IF(N124="zákl. přenesená",J124,0)</f>
        <v>0</v>
      </c>
      <c r="BH124" s="138">
        <f>IF(N124="sníž. přenesená",J124,0)</f>
        <v>0</v>
      </c>
      <c r="BI124" s="138">
        <f>IF(N124="nulová",J124,0)</f>
        <v>0</v>
      </c>
      <c r="BJ124" s="16" t="s">
        <v>84</v>
      </c>
      <c r="BK124" s="138">
        <f>ROUND(I124*H124,2)</f>
        <v>0</v>
      </c>
      <c r="BL124" s="16" t="s">
        <v>245</v>
      </c>
      <c r="BM124" s="137" t="s">
        <v>1157</v>
      </c>
    </row>
    <row r="125" spans="2:65" s="1" customFormat="1" ht="16.5" customHeight="1">
      <c r="B125" s="31"/>
      <c r="C125" s="126" t="s">
        <v>322</v>
      </c>
      <c r="D125" s="126" t="s">
        <v>128</v>
      </c>
      <c r="E125" s="127" t="s">
        <v>1158</v>
      </c>
      <c r="F125" s="128" t="s">
        <v>1159</v>
      </c>
      <c r="G125" s="129" t="s">
        <v>420</v>
      </c>
      <c r="H125" s="130">
        <v>19</v>
      </c>
      <c r="I125" s="131"/>
      <c r="J125" s="132">
        <f>ROUND(I125*H125,2)</f>
        <v>0</v>
      </c>
      <c r="K125" s="128" t="s">
        <v>132</v>
      </c>
      <c r="L125" s="31"/>
      <c r="M125" s="133" t="s">
        <v>19</v>
      </c>
      <c r="N125" s="134" t="s">
        <v>47</v>
      </c>
      <c r="P125" s="135">
        <f>O125*H125</f>
        <v>0</v>
      </c>
      <c r="Q125" s="135">
        <v>0</v>
      </c>
      <c r="R125" s="135">
        <f>Q125*H125</f>
        <v>0</v>
      </c>
      <c r="S125" s="135">
        <v>0</v>
      </c>
      <c r="T125" s="136">
        <f>S125*H125</f>
        <v>0</v>
      </c>
      <c r="AR125" s="137" t="s">
        <v>245</v>
      </c>
      <c r="AT125" s="137" t="s">
        <v>128</v>
      </c>
      <c r="AU125" s="137" t="s">
        <v>84</v>
      </c>
      <c r="AY125" s="16" t="s">
        <v>126</v>
      </c>
      <c r="BE125" s="138">
        <f>IF(N125="základní",J125,0)</f>
        <v>0</v>
      </c>
      <c r="BF125" s="138">
        <f>IF(N125="snížená",J125,0)</f>
        <v>0</v>
      </c>
      <c r="BG125" s="138">
        <f>IF(N125="zákl. přenesená",J125,0)</f>
        <v>0</v>
      </c>
      <c r="BH125" s="138">
        <f>IF(N125="sníž. přenesená",J125,0)</f>
        <v>0</v>
      </c>
      <c r="BI125" s="138">
        <f>IF(N125="nulová",J125,0)</f>
        <v>0</v>
      </c>
      <c r="BJ125" s="16" t="s">
        <v>84</v>
      </c>
      <c r="BK125" s="138">
        <f>ROUND(I125*H125,2)</f>
        <v>0</v>
      </c>
      <c r="BL125" s="16" t="s">
        <v>245</v>
      </c>
      <c r="BM125" s="137" t="s">
        <v>1160</v>
      </c>
    </row>
    <row r="126" spans="2:65" s="1" customFormat="1">
      <c r="B126" s="31"/>
      <c r="D126" s="139" t="s">
        <v>135</v>
      </c>
      <c r="F126" s="140" t="s">
        <v>1161</v>
      </c>
      <c r="I126" s="141"/>
      <c r="L126" s="31"/>
      <c r="M126" s="142"/>
      <c r="T126" s="52"/>
      <c r="AT126" s="16" t="s">
        <v>135</v>
      </c>
      <c r="AU126" s="16" t="s">
        <v>84</v>
      </c>
    </row>
    <row r="127" spans="2:65" s="1" customFormat="1" ht="16.5" customHeight="1">
      <c r="B127" s="31"/>
      <c r="C127" s="164" t="s">
        <v>328</v>
      </c>
      <c r="D127" s="164" t="s">
        <v>362</v>
      </c>
      <c r="E127" s="165" t="s">
        <v>1162</v>
      </c>
      <c r="F127" s="166" t="s">
        <v>1163</v>
      </c>
      <c r="G127" s="167" t="s">
        <v>1135</v>
      </c>
      <c r="H127" s="168">
        <v>8</v>
      </c>
      <c r="I127" s="169"/>
      <c r="J127" s="170">
        <f>ROUND(I127*H127,2)</f>
        <v>0</v>
      </c>
      <c r="K127" s="166" t="s">
        <v>19</v>
      </c>
      <c r="L127" s="171"/>
      <c r="M127" s="172" t="s">
        <v>19</v>
      </c>
      <c r="N127" s="173" t="s">
        <v>47</v>
      </c>
      <c r="P127" s="135">
        <f>O127*H127</f>
        <v>0</v>
      </c>
      <c r="Q127" s="135">
        <v>0</v>
      </c>
      <c r="R127" s="135">
        <f>Q127*H127</f>
        <v>0</v>
      </c>
      <c r="S127" s="135">
        <v>0</v>
      </c>
      <c r="T127" s="136">
        <f>S127*H127</f>
        <v>0</v>
      </c>
      <c r="AR127" s="137" t="s">
        <v>355</v>
      </c>
      <c r="AT127" s="137" t="s">
        <v>362</v>
      </c>
      <c r="AU127" s="137" t="s">
        <v>84</v>
      </c>
      <c r="AY127" s="16" t="s">
        <v>126</v>
      </c>
      <c r="BE127" s="138">
        <f>IF(N127="základní",J127,0)</f>
        <v>0</v>
      </c>
      <c r="BF127" s="138">
        <f>IF(N127="snížená",J127,0)</f>
        <v>0</v>
      </c>
      <c r="BG127" s="138">
        <f>IF(N127="zákl. přenesená",J127,0)</f>
        <v>0</v>
      </c>
      <c r="BH127" s="138">
        <f>IF(N127="sníž. přenesená",J127,0)</f>
        <v>0</v>
      </c>
      <c r="BI127" s="138">
        <f>IF(N127="nulová",J127,0)</f>
        <v>0</v>
      </c>
      <c r="BJ127" s="16" t="s">
        <v>84</v>
      </c>
      <c r="BK127" s="138">
        <f>ROUND(I127*H127,2)</f>
        <v>0</v>
      </c>
      <c r="BL127" s="16" t="s">
        <v>245</v>
      </c>
      <c r="BM127" s="137" t="s">
        <v>1164</v>
      </c>
    </row>
    <row r="128" spans="2:65" s="1" customFormat="1" ht="16.5" customHeight="1">
      <c r="B128" s="31"/>
      <c r="C128" s="164" t="s">
        <v>333</v>
      </c>
      <c r="D128" s="164" t="s">
        <v>362</v>
      </c>
      <c r="E128" s="165" t="s">
        <v>1165</v>
      </c>
      <c r="F128" s="166" t="s">
        <v>1166</v>
      </c>
      <c r="G128" s="167" t="s">
        <v>1135</v>
      </c>
      <c r="H128" s="168">
        <v>3</v>
      </c>
      <c r="I128" s="169"/>
      <c r="J128" s="170">
        <f>ROUND(I128*H128,2)</f>
        <v>0</v>
      </c>
      <c r="K128" s="166" t="s">
        <v>19</v>
      </c>
      <c r="L128" s="171"/>
      <c r="M128" s="172" t="s">
        <v>19</v>
      </c>
      <c r="N128" s="173" t="s">
        <v>47</v>
      </c>
      <c r="P128" s="135">
        <f>O128*H128</f>
        <v>0</v>
      </c>
      <c r="Q128" s="135">
        <v>0</v>
      </c>
      <c r="R128" s="135">
        <f>Q128*H128</f>
        <v>0</v>
      </c>
      <c r="S128" s="135">
        <v>0</v>
      </c>
      <c r="T128" s="136">
        <f>S128*H128</f>
        <v>0</v>
      </c>
      <c r="AR128" s="137" t="s">
        <v>355</v>
      </c>
      <c r="AT128" s="137" t="s">
        <v>362</v>
      </c>
      <c r="AU128" s="137" t="s">
        <v>84</v>
      </c>
      <c r="AY128" s="16" t="s">
        <v>126</v>
      </c>
      <c r="BE128" s="138">
        <f>IF(N128="základní",J128,0)</f>
        <v>0</v>
      </c>
      <c r="BF128" s="138">
        <f>IF(N128="snížená",J128,0)</f>
        <v>0</v>
      </c>
      <c r="BG128" s="138">
        <f>IF(N128="zákl. přenesená",J128,0)</f>
        <v>0</v>
      </c>
      <c r="BH128" s="138">
        <f>IF(N128="sníž. přenesená",J128,0)</f>
        <v>0</v>
      </c>
      <c r="BI128" s="138">
        <f>IF(N128="nulová",J128,0)</f>
        <v>0</v>
      </c>
      <c r="BJ128" s="16" t="s">
        <v>84</v>
      </c>
      <c r="BK128" s="138">
        <f>ROUND(I128*H128,2)</f>
        <v>0</v>
      </c>
      <c r="BL128" s="16" t="s">
        <v>245</v>
      </c>
      <c r="BM128" s="137" t="s">
        <v>1167</v>
      </c>
    </row>
    <row r="129" spans="2:65" s="1" customFormat="1" ht="16.5" customHeight="1">
      <c r="B129" s="31"/>
      <c r="C129" s="126" t="s">
        <v>342</v>
      </c>
      <c r="D129" s="126" t="s">
        <v>128</v>
      </c>
      <c r="E129" s="127" t="s">
        <v>1168</v>
      </c>
      <c r="F129" s="128" t="s">
        <v>1169</v>
      </c>
      <c r="G129" s="129" t="s">
        <v>420</v>
      </c>
      <c r="H129" s="130">
        <v>19</v>
      </c>
      <c r="I129" s="131"/>
      <c r="J129" s="132">
        <f>ROUND(I129*H129,2)</f>
        <v>0</v>
      </c>
      <c r="K129" s="128" t="s">
        <v>132</v>
      </c>
      <c r="L129" s="31"/>
      <c r="M129" s="133" t="s">
        <v>19</v>
      </c>
      <c r="N129" s="134" t="s">
        <v>47</v>
      </c>
      <c r="P129" s="135">
        <f>O129*H129</f>
        <v>0</v>
      </c>
      <c r="Q129" s="135">
        <v>0</v>
      </c>
      <c r="R129" s="135">
        <f>Q129*H129</f>
        <v>0</v>
      </c>
      <c r="S129" s="135">
        <v>0</v>
      </c>
      <c r="T129" s="136">
        <f>S129*H129</f>
        <v>0</v>
      </c>
      <c r="AR129" s="137" t="s">
        <v>245</v>
      </c>
      <c r="AT129" s="137" t="s">
        <v>128</v>
      </c>
      <c r="AU129" s="137" t="s">
        <v>84</v>
      </c>
      <c r="AY129" s="16" t="s">
        <v>126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6" t="s">
        <v>84</v>
      </c>
      <c r="BK129" s="138">
        <f>ROUND(I129*H129,2)</f>
        <v>0</v>
      </c>
      <c r="BL129" s="16" t="s">
        <v>245</v>
      </c>
      <c r="BM129" s="137" t="s">
        <v>1170</v>
      </c>
    </row>
    <row r="130" spans="2:65" s="1" customFormat="1">
      <c r="B130" s="31"/>
      <c r="D130" s="139" t="s">
        <v>135</v>
      </c>
      <c r="F130" s="140" t="s">
        <v>1171</v>
      </c>
      <c r="I130" s="141"/>
      <c r="L130" s="31"/>
      <c r="M130" s="142"/>
      <c r="T130" s="52"/>
      <c r="AT130" s="16" t="s">
        <v>135</v>
      </c>
      <c r="AU130" s="16" t="s">
        <v>84</v>
      </c>
    </row>
    <row r="131" spans="2:65" s="1" customFormat="1" ht="16.5" customHeight="1">
      <c r="B131" s="31"/>
      <c r="C131" s="164" t="s">
        <v>349</v>
      </c>
      <c r="D131" s="164" t="s">
        <v>362</v>
      </c>
      <c r="E131" s="165" t="s">
        <v>1172</v>
      </c>
      <c r="F131" s="166" t="s">
        <v>1173</v>
      </c>
      <c r="G131" s="167" t="s">
        <v>420</v>
      </c>
      <c r="H131" s="168">
        <v>8</v>
      </c>
      <c r="I131" s="169"/>
      <c r="J131" s="170">
        <f t="shared" ref="J131:J137" si="0">ROUND(I131*H131,2)</f>
        <v>0</v>
      </c>
      <c r="K131" s="166" t="s">
        <v>132</v>
      </c>
      <c r="L131" s="171"/>
      <c r="M131" s="172" t="s">
        <v>19</v>
      </c>
      <c r="N131" s="173" t="s">
        <v>47</v>
      </c>
      <c r="P131" s="135">
        <f t="shared" ref="P131:P137" si="1">O131*H131</f>
        <v>0</v>
      </c>
      <c r="Q131" s="135">
        <v>0</v>
      </c>
      <c r="R131" s="135">
        <f t="shared" ref="R131:R137" si="2">Q131*H131</f>
        <v>0</v>
      </c>
      <c r="S131" s="135">
        <v>0</v>
      </c>
      <c r="T131" s="136">
        <f t="shared" ref="T131:T137" si="3">S131*H131</f>
        <v>0</v>
      </c>
      <c r="AR131" s="137" t="s">
        <v>355</v>
      </c>
      <c r="AT131" s="137" t="s">
        <v>362</v>
      </c>
      <c r="AU131" s="137" t="s">
        <v>84</v>
      </c>
      <c r="AY131" s="16" t="s">
        <v>126</v>
      </c>
      <c r="BE131" s="138">
        <f t="shared" ref="BE131:BE137" si="4">IF(N131="základní",J131,0)</f>
        <v>0</v>
      </c>
      <c r="BF131" s="138">
        <f t="shared" ref="BF131:BF137" si="5">IF(N131="snížená",J131,0)</f>
        <v>0</v>
      </c>
      <c r="BG131" s="138">
        <f t="shared" ref="BG131:BG137" si="6">IF(N131="zákl. přenesená",J131,0)</f>
        <v>0</v>
      </c>
      <c r="BH131" s="138">
        <f t="shared" ref="BH131:BH137" si="7">IF(N131="sníž. přenesená",J131,0)</f>
        <v>0</v>
      </c>
      <c r="BI131" s="138">
        <f t="shared" ref="BI131:BI137" si="8">IF(N131="nulová",J131,0)</f>
        <v>0</v>
      </c>
      <c r="BJ131" s="16" t="s">
        <v>84</v>
      </c>
      <c r="BK131" s="138">
        <f t="shared" ref="BK131:BK137" si="9">ROUND(I131*H131,2)</f>
        <v>0</v>
      </c>
      <c r="BL131" s="16" t="s">
        <v>245</v>
      </c>
      <c r="BM131" s="137" t="s">
        <v>1174</v>
      </c>
    </row>
    <row r="132" spans="2:65" s="1" customFormat="1" ht="16.5" customHeight="1">
      <c r="B132" s="31"/>
      <c r="C132" s="164" t="s">
        <v>355</v>
      </c>
      <c r="D132" s="164" t="s">
        <v>362</v>
      </c>
      <c r="E132" s="165" t="s">
        <v>1175</v>
      </c>
      <c r="F132" s="166" t="s">
        <v>1176</v>
      </c>
      <c r="G132" s="167" t="s">
        <v>420</v>
      </c>
      <c r="H132" s="168">
        <v>8</v>
      </c>
      <c r="I132" s="169"/>
      <c r="J132" s="170">
        <f t="shared" si="0"/>
        <v>0</v>
      </c>
      <c r="K132" s="166" t="s">
        <v>132</v>
      </c>
      <c r="L132" s="171"/>
      <c r="M132" s="172" t="s">
        <v>19</v>
      </c>
      <c r="N132" s="173" t="s">
        <v>47</v>
      </c>
      <c r="P132" s="135">
        <f t="shared" si="1"/>
        <v>0</v>
      </c>
      <c r="Q132" s="135">
        <v>0</v>
      </c>
      <c r="R132" s="135">
        <f t="shared" si="2"/>
        <v>0</v>
      </c>
      <c r="S132" s="135">
        <v>0</v>
      </c>
      <c r="T132" s="136">
        <f t="shared" si="3"/>
        <v>0</v>
      </c>
      <c r="AR132" s="137" t="s">
        <v>355</v>
      </c>
      <c r="AT132" s="137" t="s">
        <v>362</v>
      </c>
      <c r="AU132" s="137" t="s">
        <v>84</v>
      </c>
      <c r="AY132" s="16" t="s">
        <v>126</v>
      </c>
      <c r="BE132" s="138">
        <f t="shared" si="4"/>
        <v>0</v>
      </c>
      <c r="BF132" s="138">
        <f t="shared" si="5"/>
        <v>0</v>
      </c>
      <c r="BG132" s="138">
        <f t="shared" si="6"/>
        <v>0</v>
      </c>
      <c r="BH132" s="138">
        <f t="shared" si="7"/>
        <v>0</v>
      </c>
      <c r="BI132" s="138">
        <f t="shared" si="8"/>
        <v>0</v>
      </c>
      <c r="BJ132" s="16" t="s">
        <v>84</v>
      </c>
      <c r="BK132" s="138">
        <f t="shared" si="9"/>
        <v>0</v>
      </c>
      <c r="BL132" s="16" t="s">
        <v>245</v>
      </c>
      <c r="BM132" s="137" t="s">
        <v>1177</v>
      </c>
    </row>
    <row r="133" spans="2:65" s="1" customFormat="1" ht="16.5" customHeight="1">
      <c r="B133" s="31"/>
      <c r="C133" s="164" t="s">
        <v>361</v>
      </c>
      <c r="D133" s="164" t="s">
        <v>362</v>
      </c>
      <c r="E133" s="165" t="s">
        <v>1178</v>
      </c>
      <c r="F133" s="166" t="s">
        <v>1179</v>
      </c>
      <c r="G133" s="167" t="s">
        <v>420</v>
      </c>
      <c r="H133" s="168">
        <v>8</v>
      </c>
      <c r="I133" s="169"/>
      <c r="J133" s="170">
        <f t="shared" si="0"/>
        <v>0</v>
      </c>
      <c r="K133" s="166" t="s">
        <v>19</v>
      </c>
      <c r="L133" s="171"/>
      <c r="M133" s="172" t="s">
        <v>19</v>
      </c>
      <c r="N133" s="173" t="s">
        <v>47</v>
      </c>
      <c r="P133" s="135">
        <f t="shared" si="1"/>
        <v>0</v>
      </c>
      <c r="Q133" s="135">
        <v>0</v>
      </c>
      <c r="R133" s="135">
        <f t="shared" si="2"/>
        <v>0</v>
      </c>
      <c r="S133" s="135">
        <v>0</v>
      </c>
      <c r="T133" s="136">
        <f t="shared" si="3"/>
        <v>0</v>
      </c>
      <c r="AR133" s="137" t="s">
        <v>355</v>
      </c>
      <c r="AT133" s="137" t="s">
        <v>362</v>
      </c>
      <c r="AU133" s="137" t="s">
        <v>84</v>
      </c>
      <c r="AY133" s="16" t="s">
        <v>126</v>
      </c>
      <c r="BE133" s="138">
        <f t="shared" si="4"/>
        <v>0</v>
      </c>
      <c r="BF133" s="138">
        <f t="shared" si="5"/>
        <v>0</v>
      </c>
      <c r="BG133" s="138">
        <f t="shared" si="6"/>
        <v>0</v>
      </c>
      <c r="BH133" s="138">
        <f t="shared" si="7"/>
        <v>0</v>
      </c>
      <c r="BI133" s="138">
        <f t="shared" si="8"/>
        <v>0</v>
      </c>
      <c r="BJ133" s="16" t="s">
        <v>84</v>
      </c>
      <c r="BK133" s="138">
        <f t="shared" si="9"/>
        <v>0</v>
      </c>
      <c r="BL133" s="16" t="s">
        <v>245</v>
      </c>
      <c r="BM133" s="137" t="s">
        <v>1180</v>
      </c>
    </row>
    <row r="134" spans="2:65" s="1" customFormat="1" ht="16.5" customHeight="1">
      <c r="B134" s="31"/>
      <c r="C134" s="164" t="s">
        <v>368</v>
      </c>
      <c r="D134" s="164" t="s">
        <v>362</v>
      </c>
      <c r="E134" s="165" t="s">
        <v>1181</v>
      </c>
      <c r="F134" s="166" t="s">
        <v>1182</v>
      </c>
      <c r="G134" s="167" t="s">
        <v>420</v>
      </c>
      <c r="H134" s="168">
        <v>8</v>
      </c>
      <c r="I134" s="169"/>
      <c r="J134" s="170">
        <f t="shared" si="0"/>
        <v>0</v>
      </c>
      <c r="K134" s="166" t="s">
        <v>132</v>
      </c>
      <c r="L134" s="171"/>
      <c r="M134" s="172" t="s">
        <v>19</v>
      </c>
      <c r="N134" s="173" t="s">
        <v>47</v>
      </c>
      <c r="P134" s="135">
        <f t="shared" si="1"/>
        <v>0</v>
      </c>
      <c r="Q134" s="135">
        <v>0</v>
      </c>
      <c r="R134" s="135">
        <f t="shared" si="2"/>
        <v>0</v>
      </c>
      <c r="S134" s="135">
        <v>0</v>
      </c>
      <c r="T134" s="136">
        <f t="shared" si="3"/>
        <v>0</v>
      </c>
      <c r="AR134" s="137" t="s">
        <v>355</v>
      </c>
      <c r="AT134" s="137" t="s">
        <v>362</v>
      </c>
      <c r="AU134" s="137" t="s">
        <v>84</v>
      </c>
      <c r="AY134" s="16" t="s">
        <v>126</v>
      </c>
      <c r="BE134" s="138">
        <f t="shared" si="4"/>
        <v>0</v>
      </c>
      <c r="BF134" s="138">
        <f t="shared" si="5"/>
        <v>0</v>
      </c>
      <c r="BG134" s="138">
        <f t="shared" si="6"/>
        <v>0</v>
      </c>
      <c r="BH134" s="138">
        <f t="shared" si="7"/>
        <v>0</v>
      </c>
      <c r="BI134" s="138">
        <f t="shared" si="8"/>
        <v>0</v>
      </c>
      <c r="BJ134" s="16" t="s">
        <v>84</v>
      </c>
      <c r="BK134" s="138">
        <f t="shared" si="9"/>
        <v>0</v>
      </c>
      <c r="BL134" s="16" t="s">
        <v>245</v>
      </c>
      <c r="BM134" s="137" t="s">
        <v>1183</v>
      </c>
    </row>
    <row r="135" spans="2:65" s="1" customFormat="1" ht="16.5" customHeight="1">
      <c r="B135" s="31"/>
      <c r="C135" s="164" t="s">
        <v>373</v>
      </c>
      <c r="D135" s="164" t="s">
        <v>362</v>
      </c>
      <c r="E135" s="165" t="s">
        <v>1184</v>
      </c>
      <c r="F135" s="166" t="s">
        <v>1185</v>
      </c>
      <c r="G135" s="167" t="s">
        <v>420</v>
      </c>
      <c r="H135" s="168">
        <v>3</v>
      </c>
      <c r="I135" s="169"/>
      <c r="J135" s="170">
        <f t="shared" si="0"/>
        <v>0</v>
      </c>
      <c r="K135" s="166" t="s">
        <v>19</v>
      </c>
      <c r="L135" s="171"/>
      <c r="M135" s="172" t="s">
        <v>19</v>
      </c>
      <c r="N135" s="173" t="s">
        <v>47</v>
      </c>
      <c r="P135" s="135">
        <f t="shared" si="1"/>
        <v>0</v>
      </c>
      <c r="Q135" s="135">
        <v>0</v>
      </c>
      <c r="R135" s="135">
        <f t="shared" si="2"/>
        <v>0</v>
      </c>
      <c r="S135" s="135">
        <v>0</v>
      </c>
      <c r="T135" s="136">
        <f t="shared" si="3"/>
        <v>0</v>
      </c>
      <c r="AR135" s="137" t="s">
        <v>355</v>
      </c>
      <c r="AT135" s="137" t="s">
        <v>362</v>
      </c>
      <c r="AU135" s="137" t="s">
        <v>84</v>
      </c>
      <c r="AY135" s="16" t="s">
        <v>126</v>
      </c>
      <c r="BE135" s="138">
        <f t="shared" si="4"/>
        <v>0</v>
      </c>
      <c r="BF135" s="138">
        <f t="shared" si="5"/>
        <v>0</v>
      </c>
      <c r="BG135" s="138">
        <f t="shared" si="6"/>
        <v>0</v>
      </c>
      <c r="BH135" s="138">
        <f t="shared" si="7"/>
        <v>0</v>
      </c>
      <c r="BI135" s="138">
        <f t="shared" si="8"/>
        <v>0</v>
      </c>
      <c r="BJ135" s="16" t="s">
        <v>84</v>
      </c>
      <c r="BK135" s="138">
        <f t="shared" si="9"/>
        <v>0</v>
      </c>
      <c r="BL135" s="16" t="s">
        <v>245</v>
      </c>
      <c r="BM135" s="137" t="s">
        <v>1186</v>
      </c>
    </row>
    <row r="136" spans="2:65" s="1" customFormat="1" ht="16.5" customHeight="1">
      <c r="B136" s="31"/>
      <c r="C136" s="164" t="s">
        <v>378</v>
      </c>
      <c r="D136" s="164" t="s">
        <v>362</v>
      </c>
      <c r="E136" s="165" t="s">
        <v>1187</v>
      </c>
      <c r="F136" s="166" t="s">
        <v>1188</v>
      </c>
      <c r="G136" s="167" t="s">
        <v>420</v>
      </c>
      <c r="H136" s="168">
        <v>3</v>
      </c>
      <c r="I136" s="169"/>
      <c r="J136" s="170">
        <f t="shared" si="0"/>
        <v>0</v>
      </c>
      <c r="K136" s="166" t="s">
        <v>132</v>
      </c>
      <c r="L136" s="171"/>
      <c r="M136" s="172" t="s">
        <v>19</v>
      </c>
      <c r="N136" s="173" t="s">
        <v>47</v>
      </c>
      <c r="P136" s="135">
        <f t="shared" si="1"/>
        <v>0</v>
      </c>
      <c r="Q136" s="135">
        <v>0</v>
      </c>
      <c r="R136" s="135">
        <f t="shared" si="2"/>
        <v>0</v>
      </c>
      <c r="S136" s="135">
        <v>0</v>
      </c>
      <c r="T136" s="136">
        <f t="shared" si="3"/>
        <v>0</v>
      </c>
      <c r="AR136" s="137" t="s">
        <v>355</v>
      </c>
      <c r="AT136" s="137" t="s">
        <v>362</v>
      </c>
      <c r="AU136" s="137" t="s">
        <v>84</v>
      </c>
      <c r="AY136" s="16" t="s">
        <v>126</v>
      </c>
      <c r="BE136" s="138">
        <f t="shared" si="4"/>
        <v>0</v>
      </c>
      <c r="BF136" s="138">
        <f t="shared" si="5"/>
        <v>0</v>
      </c>
      <c r="BG136" s="138">
        <f t="shared" si="6"/>
        <v>0</v>
      </c>
      <c r="BH136" s="138">
        <f t="shared" si="7"/>
        <v>0</v>
      </c>
      <c r="BI136" s="138">
        <f t="shared" si="8"/>
        <v>0</v>
      </c>
      <c r="BJ136" s="16" t="s">
        <v>84</v>
      </c>
      <c r="BK136" s="138">
        <f t="shared" si="9"/>
        <v>0</v>
      </c>
      <c r="BL136" s="16" t="s">
        <v>245</v>
      </c>
      <c r="BM136" s="137" t="s">
        <v>1189</v>
      </c>
    </row>
    <row r="137" spans="2:65" s="1" customFormat="1" ht="16.5" customHeight="1">
      <c r="B137" s="31"/>
      <c r="C137" s="126" t="s">
        <v>384</v>
      </c>
      <c r="D137" s="126" t="s">
        <v>128</v>
      </c>
      <c r="E137" s="127" t="s">
        <v>1190</v>
      </c>
      <c r="F137" s="128" t="s">
        <v>1191</v>
      </c>
      <c r="G137" s="129" t="s">
        <v>420</v>
      </c>
      <c r="H137" s="130">
        <v>11</v>
      </c>
      <c r="I137" s="131"/>
      <c r="J137" s="132">
        <f t="shared" si="0"/>
        <v>0</v>
      </c>
      <c r="K137" s="128" t="s">
        <v>132</v>
      </c>
      <c r="L137" s="31"/>
      <c r="M137" s="133" t="s">
        <v>19</v>
      </c>
      <c r="N137" s="134" t="s">
        <v>47</v>
      </c>
      <c r="P137" s="135">
        <f t="shared" si="1"/>
        <v>0</v>
      </c>
      <c r="Q137" s="135">
        <v>0</v>
      </c>
      <c r="R137" s="135">
        <f t="shared" si="2"/>
        <v>0</v>
      </c>
      <c r="S137" s="135">
        <v>0</v>
      </c>
      <c r="T137" s="136">
        <f t="shared" si="3"/>
        <v>0</v>
      </c>
      <c r="AR137" s="137" t="s">
        <v>245</v>
      </c>
      <c r="AT137" s="137" t="s">
        <v>128</v>
      </c>
      <c r="AU137" s="137" t="s">
        <v>84</v>
      </c>
      <c r="AY137" s="16" t="s">
        <v>126</v>
      </c>
      <c r="BE137" s="138">
        <f t="shared" si="4"/>
        <v>0</v>
      </c>
      <c r="BF137" s="138">
        <f t="shared" si="5"/>
        <v>0</v>
      </c>
      <c r="BG137" s="138">
        <f t="shared" si="6"/>
        <v>0</v>
      </c>
      <c r="BH137" s="138">
        <f t="shared" si="7"/>
        <v>0</v>
      </c>
      <c r="BI137" s="138">
        <f t="shared" si="8"/>
        <v>0</v>
      </c>
      <c r="BJ137" s="16" t="s">
        <v>84</v>
      </c>
      <c r="BK137" s="138">
        <f t="shared" si="9"/>
        <v>0</v>
      </c>
      <c r="BL137" s="16" t="s">
        <v>245</v>
      </c>
      <c r="BM137" s="137" t="s">
        <v>1192</v>
      </c>
    </row>
    <row r="138" spans="2:65" s="1" customFormat="1">
      <c r="B138" s="31"/>
      <c r="D138" s="139" t="s">
        <v>135</v>
      </c>
      <c r="F138" s="140" t="s">
        <v>1193</v>
      </c>
      <c r="I138" s="141"/>
      <c r="L138" s="31"/>
      <c r="M138" s="142"/>
      <c r="T138" s="52"/>
      <c r="AT138" s="16" t="s">
        <v>135</v>
      </c>
      <c r="AU138" s="16" t="s">
        <v>84</v>
      </c>
    </row>
    <row r="139" spans="2:65" s="1" customFormat="1" ht="16.5" customHeight="1">
      <c r="B139" s="31"/>
      <c r="C139" s="164" t="s">
        <v>394</v>
      </c>
      <c r="D139" s="164" t="s">
        <v>362</v>
      </c>
      <c r="E139" s="165" t="s">
        <v>1194</v>
      </c>
      <c r="F139" s="166" t="s">
        <v>1195</v>
      </c>
      <c r="G139" s="167" t="s">
        <v>1135</v>
      </c>
      <c r="H139" s="168">
        <v>1</v>
      </c>
      <c r="I139" s="169"/>
      <c r="J139" s="170">
        <f t="shared" ref="J139:J144" si="10">ROUND(I139*H139,2)</f>
        <v>0</v>
      </c>
      <c r="K139" s="166" t="s">
        <v>19</v>
      </c>
      <c r="L139" s="171"/>
      <c r="M139" s="172" t="s">
        <v>19</v>
      </c>
      <c r="N139" s="173" t="s">
        <v>47</v>
      </c>
      <c r="P139" s="135">
        <f t="shared" ref="P139:P144" si="11">O139*H139</f>
        <v>0</v>
      </c>
      <c r="Q139" s="135">
        <v>0</v>
      </c>
      <c r="R139" s="135">
        <f t="shared" ref="R139:R144" si="12">Q139*H139</f>
        <v>0</v>
      </c>
      <c r="S139" s="135">
        <v>0</v>
      </c>
      <c r="T139" s="136">
        <f t="shared" ref="T139:T144" si="13">S139*H139</f>
        <v>0</v>
      </c>
      <c r="AR139" s="137" t="s">
        <v>355</v>
      </c>
      <c r="AT139" s="137" t="s">
        <v>362</v>
      </c>
      <c r="AU139" s="137" t="s">
        <v>84</v>
      </c>
      <c r="AY139" s="16" t="s">
        <v>126</v>
      </c>
      <c r="BE139" s="138">
        <f t="shared" ref="BE139:BE144" si="14">IF(N139="základní",J139,0)</f>
        <v>0</v>
      </c>
      <c r="BF139" s="138">
        <f t="shared" ref="BF139:BF144" si="15">IF(N139="snížená",J139,0)</f>
        <v>0</v>
      </c>
      <c r="BG139" s="138">
        <f t="shared" ref="BG139:BG144" si="16">IF(N139="zákl. přenesená",J139,0)</f>
        <v>0</v>
      </c>
      <c r="BH139" s="138">
        <f t="shared" ref="BH139:BH144" si="17">IF(N139="sníž. přenesená",J139,0)</f>
        <v>0</v>
      </c>
      <c r="BI139" s="138">
        <f t="shared" ref="BI139:BI144" si="18">IF(N139="nulová",J139,0)</f>
        <v>0</v>
      </c>
      <c r="BJ139" s="16" t="s">
        <v>84</v>
      </c>
      <c r="BK139" s="138">
        <f t="shared" ref="BK139:BK144" si="19">ROUND(I139*H139,2)</f>
        <v>0</v>
      </c>
      <c r="BL139" s="16" t="s">
        <v>245</v>
      </c>
      <c r="BM139" s="137" t="s">
        <v>1196</v>
      </c>
    </row>
    <row r="140" spans="2:65" s="1" customFormat="1" ht="16.5" customHeight="1">
      <c r="B140" s="31"/>
      <c r="C140" s="164" t="s">
        <v>403</v>
      </c>
      <c r="D140" s="164" t="s">
        <v>362</v>
      </c>
      <c r="E140" s="165" t="s">
        <v>1197</v>
      </c>
      <c r="F140" s="166" t="s">
        <v>1198</v>
      </c>
      <c r="G140" s="167" t="s">
        <v>1135</v>
      </c>
      <c r="H140" s="168">
        <v>1</v>
      </c>
      <c r="I140" s="169"/>
      <c r="J140" s="170">
        <f t="shared" si="10"/>
        <v>0</v>
      </c>
      <c r="K140" s="166" t="s">
        <v>19</v>
      </c>
      <c r="L140" s="171"/>
      <c r="M140" s="172" t="s">
        <v>19</v>
      </c>
      <c r="N140" s="173" t="s">
        <v>47</v>
      </c>
      <c r="P140" s="135">
        <f t="shared" si="11"/>
        <v>0</v>
      </c>
      <c r="Q140" s="135">
        <v>0</v>
      </c>
      <c r="R140" s="135">
        <f t="shared" si="12"/>
        <v>0</v>
      </c>
      <c r="S140" s="135">
        <v>0</v>
      </c>
      <c r="T140" s="136">
        <f t="shared" si="13"/>
        <v>0</v>
      </c>
      <c r="AR140" s="137" t="s">
        <v>355</v>
      </c>
      <c r="AT140" s="137" t="s">
        <v>362</v>
      </c>
      <c r="AU140" s="137" t="s">
        <v>84</v>
      </c>
      <c r="AY140" s="16" t="s">
        <v>126</v>
      </c>
      <c r="BE140" s="138">
        <f t="shared" si="14"/>
        <v>0</v>
      </c>
      <c r="BF140" s="138">
        <f t="shared" si="15"/>
        <v>0</v>
      </c>
      <c r="BG140" s="138">
        <f t="shared" si="16"/>
        <v>0</v>
      </c>
      <c r="BH140" s="138">
        <f t="shared" si="17"/>
        <v>0</v>
      </c>
      <c r="BI140" s="138">
        <f t="shared" si="18"/>
        <v>0</v>
      </c>
      <c r="BJ140" s="16" t="s">
        <v>84</v>
      </c>
      <c r="BK140" s="138">
        <f t="shared" si="19"/>
        <v>0</v>
      </c>
      <c r="BL140" s="16" t="s">
        <v>245</v>
      </c>
      <c r="BM140" s="137" t="s">
        <v>1199</v>
      </c>
    </row>
    <row r="141" spans="2:65" s="1" customFormat="1" ht="16.5" customHeight="1">
      <c r="B141" s="31"/>
      <c r="C141" s="164" t="s">
        <v>411</v>
      </c>
      <c r="D141" s="164" t="s">
        <v>362</v>
      </c>
      <c r="E141" s="165" t="s">
        <v>1200</v>
      </c>
      <c r="F141" s="166" t="s">
        <v>1201</v>
      </c>
      <c r="G141" s="167" t="s">
        <v>1135</v>
      </c>
      <c r="H141" s="168">
        <v>1</v>
      </c>
      <c r="I141" s="169"/>
      <c r="J141" s="170">
        <f t="shared" si="10"/>
        <v>0</v>
      </c>
      <c r="K141" s="166" t="s">
        <v>19</v>
      </c>
      <c r="L141" s="171"/>
      <c r="M141" s="172" t="s">
        <v>19</v>
      </c>
      <c r="N141" s="173" t="s">
        <v>47</v>
      </c>
      <c r="P141" s="135">
        <f t="shared" si="11"/>
        <v>0</v>
      </c>
      <c r="Q141" s="135">
        <v>0</v>
      </c>
      <c r="R141" s="135">
        <f t="shared" si="12"/>
        <v>0</v>
      </c>
      <c r="S141" s="135">
        <v>0</v>
      </c>
      <c r="T141" s="136">
        <f t="shared" si="13"/>
        <v>0</v>
      </c>
      <c r="AR141" s="137" t="s">
        <v>355</v>
      </c>
      <c r="AT141" s="137" t="s">
        <v>362</v>
      </c>
      <c r="AU141" s="137" t="s">
        <v>84</v>
      </c>
      <c r="AY141" s="16" t="s">
        <v>126</v>
      </c>
      <c r="BE141" s="138">
        <f t="shared" si="14"/>
        <v>0</v>
      </c>
      <c r="BF141" s="138">
        <f t="shared" si="15"/>
        <v>0</v>
      </c>
      <c r="BG141" s="138">
        <f t="shared" si="16"/>
        <v>0</v>
      </c>
      <c r="BH141" s="138">
        <f t="shared" si="17"/>
        <v>0</v>
      </c>
      <c r="BI141" s="138">
        <f t="shared" si="18"/>
        <v>0</v>
      </c>
      <c r="BJ141" s="16" t="s">
        <v>84</v>
      </c>
      <c r="BK141" s="138">
        <f t="shared" si="19"/>
        <v>0</v>
      </c>
      <c r="BL141" s="16" t="s">
        <v>245</v>
      </c>
      <c r="BM141" s="137" t="s">
        <v>1202</v>
      </c>
    </row>
    <row r="142" spans="2:65" s="1" customFormat="1" ht="16.5" customHeight="1">
      <c r="B142" s="31"/>
      <c r="C142" s="164" t="s">
        <v>417</v>
      </c>
      <c r="D142" s="164" t="s">
        <v>362</v>
      </c>
      <c r="E142" s="165" t="s">
        <v>1203</v>
      </c>
      <c r="F142" s="166" t="s">
        <v>1204</v>
      </c>
      <c r="G142" s="167" t="s">
        <v>1135</v>
      </c>
      <c r="H142" s="168">
        <v>7</v>
      </c>
      <c r="I142" s="169"/>
      <c r="J142" s="170">
        <f t="shared" si="10"/>
        <v>0</v>
      </c>
      <c r="K142" s="166" t="s">
        <v>19</v>
      </c>
      <c r="L142" s="171"/>
      <c r="M142" s="172" t="s">
        <v>19</v>
      </c>
      <c r="N142" s="173" t="s">
        <v>47</v>
      </c>
      <c r="P142" s="135">
        <f t="shared" si="11"/>
        <v>0</v>
      </c>
      <c r="Q142" s="135">
        <v>0</v>
      </c>
      <c r="R142" s="135">
        <f t="shared" si="12"/>
        <v>0</v>
      </c>
      <c r="S142" s="135">
        <v>0</v>
      </c>
      <c r="T142" s="136">
        <f t="shared" si="13"/>
        <v>0</v>
      </c>
      <c r="AR142" s="137" t="s">
        <v>355</v>
      </c>
      <c r="AT142" s="137" t="s">
        <v>362</v>
      </c>
      <c r="AU142" s="137" t="s">
        <v>84</v>
      </c>
      <c r="AY142" s="16" t="s">
        <v>126</v>
      </c>
      <c r="BE142" s="138">
        <f t="shared" si="14"/>
        <v>0</v>
      </c>
      <c r="BF142" s="138">
        <f t="shared" si="15"/>
        <v>0</v>
      </c>
      <c r="BG142" s="138">
        <f t="shared" si="16"/>
        <v>0</v>
      </c>
      <c r="BH142" s="138">
        <f t="shared" si="17"/>
        <v>0</v>
      </c>
      <c r="BI142" s="138">
        <f t="shared" si="18"/>
        <v>0</v>
      </c>
      <c r="BJ142" s="16" t="s">
        <v>84</v>
      </c>
      <c r="BK142" s="138">
        <f t="shared" si="19"/>
        <v>0</v>
      </c>
      <c r="BL142" s="16" t="s">
        <v>245</v>
      </c>
      <c r="BM142" s="137" t="s">
        <v>1205</v>
      </c>
    </row>
    <row r="143" spans="2:65" s="1" customFormat="1" ht="16.5" customHeight="1">
      <c r="B143" s="31"/>
      <c r="C143" s="164" t="s">
        <v>423</v>
      </c>
      <c r="D143" s="164" t="s">
        <v>362</v>
      </c>
      <c r="E143" s="165" t="s">
        <v>1206</v>
      </c>
      <c r="F143" s="166" t="s">
        <v>1207</v>
      </c>
      <c r="G143" s="167" t="s">
        <v>1135</v>
      </c>
      <c r="H143" s="168">
        <v>1</v>
      </c>
      <c r="I143" s="169"/>
      <c r="J143" s="170">
        <f t="shared" si="10"/>
        <v>0</v>
      </c>
      <c r="K143" s="166" t="s">
        <v>19</v>
      </c>
      <c r="L143" s="171"/>
      <c r="M143" s="172" t="s">
        <v>19</v>
      </c>
      <c r="N143" s="173" t="s">
        <v>47</v>
      </c>
      <c r="P143" s="135">
        <f t="shared" si="11"/>
        <v>0</v>
      </c>
      <c r="Q143" s="135">
        <v>0</v>
      </c>
      <c r="R143" s="135">
        <f t="shared" si="12"/>
        <v>0</v>
      </c>
      <c r="S143" s="135">
        <v>0</v>
      </c>
      <c r="T143" s="136">
        <f t="shared" si="13"/>
        <v>0</v>
      </c>
      <c r="AR143" s="137" t="s">
        <v>355</v>
      </c>
      <c r="AT143" s="137" t="s">
        <v>362</v>
      </c>
      <c r="AU143" s="137" t="s">
        <v>84</v>
      </c>
      <c r="AY143" s="16" t="s">
        <v>126</v>
      </c>
      <c r="BE143" s="138">
        <f t="shared" si="14"/>
        <v>0</v>
      </c>
      <c r="BF143" s="138">
        <f t="shared" si="15"/>
        <v>0</v>
      </c>
      <c r="BG143" s="138">
        <f t="shared" si="16"/>
        <v>0</v>
      </c>
      <c r="BH143" s="138">
        <f t="shared" si="17"/>
        <v>0</v>
      </c>
      <c r="BI143" s="138">
        <f t="shared" si="18"/>
        <v>0</v>
      </c>
      <c r="BJ143" s="16" t="s">
        <v>84</v>
      </c>
      <c r="BK143" s="138">
        <f t="shared" si="19"/>
        <v>0</v>
      </c>
      <c r="BL143" s="16" t="s">
        <v>245</v>
      </c>
      <c r="BM143" s="137" t="s">
        <v>1208</v>
      </c>
    </row>
    <row r="144" spans="2:65" s="1" customFormat="1" ht="21.75" customHeight="1">
      <c r="B144" s="31"/>
      <c r="C144" s="126" t="s">
        <v>428</v>
      </c>
      <c r="D144" s="126" t="s">
        <v>128</v>
      </c>
      <c r="E144" s="127" t="s">
        <v>1209</v>
      </c>
      <c r="F144" s="128" t="s">
        <v>1210</v>
      </c>
      <c r="G144" s="129" t="s">
        <v>420</v>
      </c>
      <c r="H144" s="130">
        <v>95</v>
      </c>
      <c r="I144" s="131"/>
      <c r="J144" s="132">
        <f t="shared" si="10"/>
        <v>0</v>
      </c>
      <c r="K144" s="128" t="s">
        <v>132</v>
      </c>
      <c r="L144" s="31"/>
      <c r="M144" s="133" t="s">
        <v>19</v>
      </c>
      <c r="N144" s="134" t="s">
        <v>47</v>
      </c>
      <c r="P144" s="135">
        <f t="shared" si="11"/>
        <v>0</v>
      </c>
      <c r="Q144" s="135">
        <v>0</v>
      </c>
      <c r="R144" s="135">
        <f t="shared" si="12"/>
        <v>0</v>
      </c>
      <c r="S144" s="135">
        <v>0</v>
      </c>
      <c r="T144" s="136">
        <f t="shared" si="13"/>
        <v>0</v>
      </c>
      <c r="AR144" s="137" t="s">
        <v>245</v>
      </c>
      <c r="AT144" s="137" t="s">
        <v>128</v>
      </c>
      <c r="AU144" s="137" t="s">
        <v>84</v>
      </c>
      <c r="AY144" s="16" t="s">
        <v>126</v>
      </c>
      <c r="BE144" s="138">
        <f t="shared" si="14"/>
        <v>0</v>
      </c>
      <c r="BF144" s="138">
        <f t="shared" si="15"/>
        <v>0</v>
      </c>
      <c r="BG144" s="138">
        <f t="shared" si="16"/>
        <v>0</v>
      </c>
      <c r="BH144" s="138">
        <f t="shared" si="17"/>
        <v>0</v>
      </c>
      <c r="BI144" s="138">
        <f t="shared" si="18"/>
        <v>0</v>
      </c>
      <c r="BJ144" s="16" t="s">
        <v>84</v>
      </c>
      <c r="BK144" s="138">
        <f t="shared" si="19"/>
        <v>0</v>
      </c>
      <c r="BL144" s="16" t="s">
        <v>245</v>
      </c>
      <c r="BM144" s="137" t="s">
        <v>1211</v>
      </c>
    </row>
    <row r="145" spans="2:65" s="1" customFormat="1">
      <c r="B145" s="31"/>
      <c r="D145" s="139" t="s">
        <v>135</v>
      </c>
      <c r="F145" s="140" t="s">
        <v>1212</v>
      </c>
      <c r="I145" s="141"/>
      <c r="L145" s="31"/>
      <c r="M145" s="142"/>
      <c r="T145" s="52"/>
      <c r="AT145" s="16" t="s">
        <v>135</v>
      </c>
      <c r="AU145" s="16" t="s">
        <v>84</v>
      </c>
    </row>
    <row r="146" spans="2:65" s="1" customFormat="1" ht="21.75" customHeight="1">
      <c r="B146" s="31"/>
      <c r="C146" s="126" t="s">
        <v>435</v>
      </c>
      <c r="D146" s="126" t="s">
        <v>128</v>
      </c>
      <c r="E146" s="127" t="s">
        <v>1213</v>
      </c>
      <c r="F146" s="128" t="s">
        <v>1214</v>
      </c>
      <c r="G146" s="129" t="s">
        <v>420</v>
      </c>
      <c r="H146" s="130">
        <v>240</v>
      </c>
      <c r="I146" s="131"/>
      <c r="J146" s="132">
        <f>ROUND(I146*H146,2)</f>
        <v>0</v>
      </c>
      <c r="K146" s="128" t="s">
        <v>132</v>
      </c>
      <c r="L146" s="31"/>
      <c r="M146" s="133" t="s">
        <v>19</v>
      </c>
      <c r="N146" s="134" t="s">
        <v>47</v>
      </c>
      <c r="P146" s="135">
        <f>O146*H146</f>
        <v>0</v>
      </c>
      <c r="Q146" s="135">
        <v>0</v>
      </c>
      <c r="R146" s="135">
        <f>Q146*H146</f>
        <v>0</v>
      </c>
      <c r="S146" s="135">
        <v>0</v>
      </c>
      <c r="T146" s="136">
        <f>S146*H146</f>
        <v>0</v>
      </c>
      <c r="AR146" s="137" t="s">
        <v>245</v>
      </c>
      <c r="AT146" s="137" t="s">
        <v>128</v>
      </c>
      <c r="AU146" s="137" t="s">
        <v>84</v>
      </c>
      <c r="AY146" s="16" t="s">
        <v>126</v>
      </c>
      <c r="BE146" s="138">
        <f>IF(N146="základní",J146,0)</f>
        <v>0</v>
      </c>
      <c r="BF146" s="138">
        <f>IF(N146="snížená",J146,0)</f>
        <v>0</v>
      </c>
      <c r="BG146" s="138">
        <f>IF(N146="zákl. přenesená",J146,0)</f>
        <v>0</v>
      </c>
      <c r="BH146" s="138">
        <f>IF(N146="sníž. přenesená",J146,0)</f>
        <v>0</v>
      </c>
      <c r="BI146" s="138">
        <f>IF(N146="nulová",J146,0)</f>
        <v>0</v>
      </c>
      <c r="BJ146" s="16" t="s">
        <v>84</v>
      </c>
      <c r="BK146" s="138">
        <f>ROUND(I146*H146,2)</f>
        <v>0</v>
      </c>
      <c r="BL146" s="16" t="s">
        <v>245</v>
      </c>
      <c r="BM146" s="137" t="s">
        <v>1215</v>
      </c>
    </row>
    <row r="147" spans="2:65" s="1" customFormat="1">
      <c r="B147" s="31"/>
      <c r="D147" s="139" t="s">
        <v>135</v>
      </c>
      <c r="F147" s="140" t="s">
        <v>1216</v>
      </c>
      <c r="I147" s="141"/>
      <c r="L147" s="31"/>
      <c r="M147" s="142"/>
      <c r="T147" s="52"/>
      <c r="AT147" s="16" t="s">
        <v>135</v>
      </c>
      <c r="AU147" s="16" t="s">
        <v>84</v>
      </c>
    </row>
    <row r="148" spans="2:65" s="1" customFormat="1" ht="16.5" customHeight="1">
      <c r="B148" s="31"/>
      <c r="C148" s="164" t="s">
        <v>442</v>
      </c>
      <c r="D148" s="164" t="s">
        <v>362</v>
      </c>
      <c r="E148" s="165" t="s">
        <v>1217</v>
      </c>
      <c r="F148" s="166" t="s">
        <v>1218</v>
      </c>
      <c r="G148" s="167" t="s">
        <v>1135</v>
      </c>
      <c r="H148" s="168">
        <v>40</v>
      </c>
      <c r="I148" s="169"/>
      <c r="J148" s="170">
        <f>ROUND(I148*H148,2)</f>
        <v>0</v>
      </c>
      <c r="K148" s="166" t="s">
        <v>19</v>
      </c>
      <c r="L148" s="171"/>
      <c r="M148" s="172" t="s">
        <v>19</v>
      </c>
      <c r="N148" s="173" t="s">
        <v>47</v>
      </c>
      <c r="P148" s="135">
        <f>O148*H148</f>
        <v>0</v>
      </c>
      <c r="Q148" s="135">
        <v>0</v>
      </c>
      <c r="R148" s="135">
        <f>Q148*H148</f>
        <v>0</v>
      </c>
      <c r="S148" s="135">
        <v>0</v>
      </c>
      <c r="T148" s="136">
        <f>S148*H148</f>
        <v>0</v>
      </c>
      <c r="AR148" s="137" t="s">
        <v>355</v>
      </c>
      <c r="AT148" s="137" t="s">
        <v>362</v>
      </c>
      <c r="AU148" s="137" t="s">
        <v>84</v>
      </c>
      <c r="AY148" s="16" t="s">
        <v>126</v>
      </c>
      <c r="BE148" s="138">
        <f>IF(N148="základní",J148,0)</f>
        <v>0</v>
      </c>
      <c r="BF148" s="138">
        <f>IF(N148="snížená",J148,0)</f>
        <v>0</v>
      </c>
      <c r="BG148" s="138">
        <f>IF(N148="zákl. přenesená",J148,0)</f>
        <v>0</v>
      </c>
      <c r="BH148" s="138">
        <f>IF(N148="sníž. přenesená",J148,0)</f>
        <v>0</v>
      </c>
      <c r="BI148" s="138">
        <f>IF(N148="nulová",J148,0)</f>
        <v>0</v>
      </c>
      <c r="BJ148" s="16" t="s">
        <v>84</v>
      </c>
      <c r="BK148" s="138">
        <f>ROUND(I148*H148,2)</f>
        <v>0</v>
      </c>
      <c r="BL148" s="16" t="s">
        <v>245</v>
      </c>
      <c r="BM148" s="137" t="s">
        <v>1219</v>
      </c>
    </row>
    <row r="149" spans="2:65" s="1" customFormat="1" ht="16.5" customHeight="1">
      <c r="B149" s="31"/>
      <c r="C149" s="126" t="s">
        <v>449</v>
      </c>
      <c r="D149" s="126" t="s">
        <v>128</v>
      </c>
      <c r="E149" s="127" t="s">
        <v>1220</v>
      </c>
      <c r="F149" s="128" t="s">
        <v>1221</v>
      </c>
      <c r="G149" s="129" t="s">
        <v>1139</v>
      </c>
      <c r="H149" s="130">
        <v>1</v>
      </c>
      <c r="I149" s="131"/>
      <c r="J149" s="132">
        <f>ROUND(I149*H149,2)</f>
        <v>0</v>
      </c>
      <c r="K149" s="128" t="s">
        <v>132</v>
      </c>
      <c r="L149" s="31"/>
      <c r="M149" s="133" t="s">
        <v>19</v>
      </c>
      <c r="N149" s="134" t="s">
        <v>47</v>
      </c>
      <c r="P149" s="135">
        <f>O149*H149</f>
        <v>0</v>
      </c>
      <c r="Q149" s="135">
        <v>0</v>
      </c>
      <c r="R149" s="135">
        <f>Q149*H149</f>
        <v>0</v>
      </c>
      <c r="S149" s="135">
        <v>0</v>
      </c>
      <c r="T149" s="136">
        <f>S149*H149</f>
        <v>0</v>
      </c>
      <c r="AR149" s="137" t="s">
        <v>245</v>
      </c>
      <c r="AT149" s="137" t="s">
        <v>128</v>
      </c>
      <c r="AU149" s="137" t="s">
        <v>84</v>
      </c>
      <c r="AY149" s="16" t="s">
        <v>126</v>
      </c>
      <c r="BE149" s="138">
        <f>IF(N149="základní",J149,0)</f>
        <v>0</v>
      </c>
      <c r="BF149" s="138">
        <f>IF(N149="snížená",J149,0)</f>
        <v>0</v>
      </c>
      <c r="BG149" s="138">
        <f>IF(N149="zákl. přenesená",J149,0)</f>
        <v>0</v>
      </c>
      <c r="BH149" s="138">
        <f>IF(N149="sníž. přenesená",J149,0)</f>
        <v>0</v>
      </c>
      <c r="BI149" s="138">
        <f>IF(N149="nulová",J149,0)</f>
        <v>0</v>
      </c>
      <c r="BJ149" s="16" t="s">
        <v>84</v>
      </c>
      <c r="BK149" s="138">
        <f>ROUND(I149*H149,2)</f>
        <v>0</v>
      </c>
      <c r="BL149" s="16" t="s">
        <v>245</v>
      </c>
      <c r="BM149" s="137" t="s">
        <v>1222</v>
      </c>
    </row>
    <row r="150" spans="2:65" s="1" customFormat="1">
      <c r="B150" s="31"/>
      <c r="D150" s="139" t="s">
        <v>135</v>
      </c>
      <c r="F150" s="140" t="s">
        <v>1223</v>
      </c>
      <c r="I150" s="141"/>
      <c r="L150" s="31"/>
      <c r="M150" s="142"/>
      <c r="T150" s="52"/>
      <c r="AT150" s="16" t="s">
        <v>135</v>
      </c>
      <c r="AU150" s="16" t="s">
        <v>84</v>
      </c>
    </row>
    <row r="151" spans="2:65" s="1" customFormat="1" ht="16.5" customHeight="1">
      <c r="B151" s="31"/>
      <c r="C151" s="126" t="s">
        <v>454</v>
      </c>
      <c r="D151" s="126" t="s">
        <v>128</v>
      </c>
      <c r="E151" s="127" t="s">
        <v>1224</v>
      </c>
      <c r="F151" s="128" t="s">
        <v>1225</v>
      </c>
      <c r="G151" s="129" t="s">
        <v>420</v>
      </c>
      <c r="H151" s="130">
        <v>1</v>
      </c>
      <c r="I151" s="131"/>
      <c r="J151" s="132">
        <f>ROUND(I151*H151,2)</f>
        <v>0</v>
      </c>
      <c r="K151" s="128" t="s">
        <v>132</v>
      </c>
      <c r="L151" s="31"/>
      <c r="M151" s="133" t="s">
        <v>19</v>
      </c>
      <c r="N151" s="134" t="s">
        <v>47</v>
      </c>
      <c r="P151" s="135">
        <f>O151*H151</f>
        <v>0</v>
      </c>
      <c r="Q151" s="135">
        <v>0</v>
      </c>
      <c r="R151" s="135">
        <f>Q151*H151</f>
        <v>0</v>
      </c>
      <c r="S151" s="135">
        <v>0</v>
      </c>
      <c r="T151" s="136">
        <f>S151*H151</f>
        <v>0</v>
      </c>
      <c r="AR151" s="137" t="s">
        <v>245</v>
      </c>
      <c r="AT151" s="137" t="s">
        <v>128</v>
      </c>
      <c r="AU151" s="137" t="s">
        <v>84</v>
      </c>
      <c r="AY151" s="16" t="s">
        <v>126</v>
      </c>
      <c r="BE151" s="138">
        <f>IF(N151="základní",J151,0)</f>
        <v>0</v>
      </c>
      <c r="BF151" s="138">
        <f>IF(N151="snížená",J151,0)</f>
        <v>0</v>
      </c>
      <c r="BG151" s="138">
        <f>IF(N151="zákl. přenesená",J151,0)</f>
        <v>0</v>
      </c>
      <c r="BH151" s="138">
        <f>IF(N151="sníž. přenesená",J151,0)</f>
        <v>0</v>
      </c>
      <c r="BI151" s="138">
        <f>IF(N151="nulová",J151,0)</f>
        <v>0</v>
      </c>
      <c r="BJ151" s="16" t="s">
        <v>84</v>
      </c>
      <c r="BK151" s="138">
        <f>ROUND(I151*H151,2)</f>
        <v>0</v>
      </c>
      <c r="BL151" s="16" t="s">
        <v>245</v>
      </c>
      <c r="BM151" s="137" t="s">
        <v>1226</v>
      </c>
    </row>
    <row r="152" spans="2:65" s="1" customFormat="1">
      <c r="B152" s="31"/>
      <c r="D152" s="139" t="s">
        <v>135</v>
      </c>
      <c r="F152" s="140" t="s">
        <v>1227</v>
      </c>
      <c r="I152" s="141"/>
      <c r="L152" s="31"/>
      <c r="M152" s="142"/>
      <c r="T152" s="52"/>
      <c r="AT152" s="16" t="s">
        <v>135</v>
      </c>
      <c r="AU152" s="16" t="s">
        <v>84</v>
      </c>
    </row>
    <row r="153" spans="2:65" s="11" customFormat="1" ht="25.9" customHeight="1">
      <c r="B153" s="114"/>
      <c r="D153" s="115" t="s">
        <v>75</v>
      </c>
      <c r="E153" s="116" t="s">
        <v>1012</v>
      </c>
      <c r="F153" s="116" t="s">
        <v>1013</v>
      </c>
      <c r="I153" s="117"/>
      <c r="J153" s="118">
        <f>BK153</f>
        <v>0</v>
      </c>
      <c r="L153" s="114"/>
      <c r="M153" s="119"/>
      <c r="P153" s="120">
        <f>SUM(P154:P231)</f>
        <v>0</v>
      </c>
      <c r="R153" s="120">
        <f>SUM(R154:R231)</f>
        <v>0</v>
      </c>
      <c r="T153" s="121">
        <f>SUM(T154:T231)</f>
        <v>0</v>
      </c>
      <c r="AR153" s="115" t="s">
        <v>149</v>
      </c>
      <c r="AT153" s="122" t="s">
        <v>75</v>
      </c>
      <c r="AU153" s="122" t="s">
        <v>76</v>
      </c>
      <c r="AY153" s="115" t="s">
        <v>126</v>
      </c>
      <c r="BK153" s="123">
        <f>SUM(BK154:BK231)</f>
        <v>0</v>
      </c>
    </row>
    <row r="154" spans="2:65" s="1" customFormat="1" ht="16.5" customHeight="1">
      <c r="B154" s="31"/>
      <c r="C154" s="126" t="s">
        <v>461</v>
      </c>
      <c r="D154" s="126" t="s">
        <v>128</v>
      </c>
      <c r="E154" s="127" t="s">
        <v>1228</v>
      </c>
      <c r="F154" s="128" t="s">
        <v>1229</v>
      </c>
      <c r="G154" s="129" t="s">
        <v>1230</v>
      </c>
      <c r="H154" s="130">
        <v>0.5</v>
      </c>
      <c r="I154" s="131"/>
      <c r="J154" s="132">
        <f>ROUND(I154*H154,2)</f>
        <v>0</v>
      </c>
      <c r="K154" s="128" t="s">
        <v>132</v>
      </c>
      <c r="L154" s="31"/>
      <c r="M154" s="133" t="s">
        <v>19</v>
      </c>
      <c r="N154" s="134" t="s">
        <v>47</v>
      </c>
      <c r="P154" s="135">
        <f>O154*H154</f>
        <v>0</v>
      </c>
      <c r="Q154" s="135">
        <v>0</v>
      </c>
      <c r="R154" s="135">
        <f>Q154*H154</f>
        <v>0</v>
      </c>
      <c r="S154" s="135">
        <v>0</v>
      </c>
      <c r="T154" s="136">
        <f>S154*H154</f>
        <v>0</v>
      </c>
      <c r="AR154" s="137" t="s">
        <v>562</v>
      </c>
      <c r="AT154" s="137" t="s">
        <v>128</v>
      </c>
      <c r="AU154" s="137" t="s">
        <v>84</v>
      </c>
      <c r="AY154" s="16" t="s">
        <v>126</v>
      </c>
      <c r="BE154" s="138">
        <f>IF(N154="základní",J154,0)</f>
        <v>0</v>
      </c>
      <c r="BF154" s="138">
        <f>IF(N154="snížená",J154,0)</f>
        <v>0</v>
      </c>
      <c r="BG154" s="138">
        <f>IF(N154="zákl. přenesená",J154,0)</f>
        <v>0</v>
      </c>
      <c r="BH154" s="138">
        <f>IF(N154="sníž. přenesená",J154,0)</f>
        <v>0</v>
      </c>
      <c r="BI154" s="138">
        <f>IF(N154="nulová",J154,0)</f>
        <v>0</v>
      </c>
      <c r="BJ154" s="16" t="s">
        <v>84</v>
      </c>
      <c r="BK154" s="138">
        <f>ROUND(I154*H154,2)</f>
        <v>0</v>
      </c>
      <c r="BL154" s="16" t="s">
        <v>562</v>
      </c>
      <c r="BM154" s="137" t="s">
        <v>1231</v>
      </c>
    </row>
    <row r="155" spans="2:65" s="1" customFormat="1">
      <c r="B155" s="31"/>
      <c r="D155" s="139" t="s">
        <v>135</v>
      </c>
      <c r="F155" s="140" t="s">
        <v>1232</v>
      </c>
      <c r="I155" s="141"/>
      <c r="L155" s="31"/>
      <c r="M155" s="142"/>
      <c r="T155" s="52"/>
      <c r="AT155" s="16" t="s">
        <v>135</v>
      </c>
      <c r="AU155" s="16" t="s">
        <v>84</v>
      </c>
    </row>
    <row r="156" spans="2:65" s="1" customFormat="1" ht="16.5" customHeight="1">
      <c r="B156" s="31"/>
      <c r="C156" s="126" t="s">
        <v>472</v>
      </c>
      <c r="D156" s="126" t="s">
        <v>128</v>
      </c>
      <c r="E156" s="127" t="s">
        <v>1233</v>
      </c>
      <c r="F156" s="128" t="s">
        <v>1234</v>
      </c>
      <c r="G156" s="129" t="s">
        <v>1139</v>
      </c>
      <c r="H156" s="130">
        <v>1</v>
      </c>
      <c r="I156" s="131"/>
      <c r="J156" s="132">
        <f>ROUND(I156*H156,2)</f>
        <v>0</v>
      </c>
      <c r="K156" s="128" t="s">
        <v>19</v>
      </c>
      <c r="L156" s="31"/>
      <c r="M156" s="133" t="s">
        <v>19</v>
      </c>
      <c r="N156" s="134" t="s">
        <v>47</v>
      </c>
      <c r="P156" s="135">
        <f>O156*H156</f>
        <v>0</v>
      </c>
      <c r="Q156" s="135">
        <v>0</v>
      </c>
      <c r="R156" s="135">
        <f>Q156*H156</f>
        <v>0</v>
      </c>
      <c r="S156" s="135">
        <v>0</v>
      </c>
      <c r="T156" s="136">
        <f>S156*H156</f>
        <v>0</v>
      </c>
      <c r="AR156" s="137" t="s">
        <v>562</v>
      </c>
      <c r="AT156" s="137" t="s">
        <v>128</v>
      </c>
      <c r="AU156" s="137" t="s">
        <v>84</v>
      </c>
      <c r="AY156" s="16" t="s">
        <v>126</v>
      </c>
      <c r="BE156" s="138">
        <f>IF(N156="základní",J156,0)</f>
        <v>0</v>
      </c>
      <c r="BF156" s="138">
        <f>IF(N156="snížená",J156,0)</f>
        <v>0</v>
      </c>
      <c r="BG156" s="138">
        <f>IF(N156="zákl. přenesená",J156,0)</f>
        <v>0</v>
      </c>
      <c r="BH156" s="138">
        <f>IF(N156="sníž. přenesená",J156,0)</f>
        <v>0</v>
      </c>
      <c r="BI156" s="138">
        <f>IF(N156="nulová",J156,0)</f>
        <v>0</v>
      </c>
      <c r="BJ156" s="16" t="s">
        <v>84</v>
      </c>
      <c r="BK156" s="138">
        <f>ROUND(I156*H156,2)</f>
        <v>0</v>
      </c>
      <c r="BL156" s="16" t="s">
        <v>562</v>
      </c>
      <c r="BM156" s="137" t="s">
        <v>1235</v>
      </c>
    </row>
    <row r="157" spans="2:65" s="1" customFormat="1" ht="16.5" customHeight="1">
      <c r="B157" s="31"/>
      <c r="C157" s="126" t="s">
        <v>479</v>
      </c>
      <c r="D157" s="126" t="s">
        <v>128</v>
      </c>
      <c r="E157" s="127" t="s">
        <v>1236</v>
      </c>
      <c r="F157" s="128" t="s">
        <v>1237</v>
      </c>
      <c r="G157" s="129" t="s">
        <v>280</v>
      </c>
      <c r="H157" s="130">
        <v>14</v>
      </c>
      <c r="I157" s="131"/>
      <c r="J157" s="132">
        <f>ROUND(I157*H157,2)</f>
        <v>0</v>
      </c>
      <c r="K157" s="128" t="s">
        <v>132</v>
      </c>
      <c r="L157" s="31"/>
      <c r="M157" s="133" t="s">
        <v>19</v>
      </c>
      <c r="N157" s="134" t="s">
        <v>47</v>
      </c>
      <c r="P157" s="135">
        <f>O157*H157</f>
        <v>0</v>
      </c>
      <c r="Q157" s="135">
        <v>0</v>
      </c>
      <c r="R157" s="135">
        <f>Q157*H157</f>
        <v>0</v>
      </c>
      <c r="S157" s="135">
        <v>0</v>
      </c>
      <c r="T157" s="136">
        <f>S157*H157</f>
        <v>0</v>
      </c>
      <c r="AR157" s="137" t="s">
        <v>562</v>
      </c>
      <c r="AT157" s="137" t="s">
        <v>128</v>
      </c>
      <c r="AU157" s="137" t="s">
        <v>84</v>
      </c>
      <c r="AY157" s="16" t="s">
        <v>126</v>
      </c>
      <c r="BE157" s="138">
        <f>IF(N157="základní",J157,0)</f>
        <v>0</v>
      </c>
      <c r="BF157" s="138">
        <f>IF(N157="snížená",J157,0)</f>
        <v>0</v>
      </c>
      <c r="BG157" s="138">
        <f>IF(N157="zákl. přenesená",J157,0)</f>
        <v>0</v>
      </c>
      <c r="BH157" s="138">
        <f>IF(N157="sníž. přenesená",J157,0)</f>
        <v>0</v>
      </c>
      <c r="BI157" s="138">
        <f>IF(N157="nulová",J157,0)</f>
        <v>0</v>
      </c>
      <c r="BJ157" s="16" t="s">
        <v>84</v>
      </c>
      <c r="BK157" s="138">
        <f>ROUND(I157*H157,2)</f>
        <v>0</v>
      </c>
      <c r="BL157" s="16" t="s">
        <v>562</v>
      </c>
      <c r="BM157" s="137" t="s">
        <v>1238</v>
      </c>
    </row>
    <row r="158" spans="2:65" s="1" customFormat="1">
      <c r="B158" s="31"/>
      <c r="D158" s="139" t="s">
        <v>135</v>
      </c>
      <c r="F158" s="140" t="s">
        <v>1239</v>
      </c>
      <c r="I158" s="141"/>
      <c r="L158" s="31"/>
      <c r="M158" s="142"/>
      <c r="T158" s="52"/>
      <c r="AT158" s="16" t="s">
        <v>135</v>
      </c>
      <c r="AU158" s="16" t="s">
        <v>84</v>
      </c>
    </row>
    <row r="159" spans="2:65" s="1" customFormat="1" ht="16.5" customHeight="1">
      <c r="B159" s="31"/>
      <c r="C159" s="126" t="s">
        <v>489</v>
      </c>
      <c r="D159" s="126" t="s">
        <v>128</v>
      </c>
      <c r="E159" s="127" t="s">
        <v>1240</v>
      </c>
      <c r="F159" s="128" t="s">
        <v>1241</v>
      </c>
      <c r="G159" s="129" t="s">
        <v>280</v>
      </c>
      <c r="H159" s="130">
        <v>14</v>
      </c>
      <c r="I159" s="131"/>
      <c r="J159" s="132">
        <f>ROUND(I159*H159,2)</f>
        <v>0</v>
      </c>
      <c r="K159" s="128" t="s">
        <v>132</v>
      </c>
      <c r="L159" s="31"/>
      <c r="M159" s="133" t="s">
        <v>19</v>
      </c>
      <c r="N159" s="134" t="s">
        <v>47</v>
      </c>
      <c r="P159" s="135">
        <f>O159*H159</f>
        <v>0</v>
      </c>
      <c r="Q159" s="135">
        <v>0</v>
      </c>
      <c r="R159" s="135">
        <f>Q159*H159</f>
        <v>0</v>
      </c>
      <c r="S159" s="135">
        <v>0</v>
      </c>
      <c r="T159" s="136">
        <f>S159*H159</f>
        <v>0</v>
      </c>
      <c r="AR159" s="137" t="s">
        <v>562</v>
      </c>
      <c r="AT159" s="137" t="s">
        <v>128</v>
      </c>
      <c r="AU159" s="137" t="s">
        <v>84</v>
      </c>
      <c r="AY159" s="16" t="s">
        <v>126</v>
      </c>
      <c r="BE159" s="138">
        <f>IF(N159="základní",J159,0)</f>
        <v>0</v>
      </c>
      <c r="BF159" s="138">
        <f>IF(N159="snížená",J159,0)</f>
        <v>0</v>
      </c>
      <c r="BG159" s="138">
        <f>IF(N159="zákl. přenesená",J159,0)</f>
        <v>0</v>
      </c>
      <c r="BH159" s="138">
        <f>IF(N159="sníž. přenesená",J159,0)</f>
        <v>0</v>
      </c>
      <c r="BI159" s="138">
        <f>IF(N159="nulová",J159,0)</f>
        <v>0</v>
      </c>
      <c r="BJ159" s="16" t="s">
        <v>84</v>
      </c>
      <c r="BK159" s="138">
        <f>ROUND(I159*H159,2)</f>
        <v>0</v>
      </c>
      <c r="BL159" s="16" t="s">
        <v>562</v>
      </c>
      <c r="BM159" s="137" t="s">
        <v>1242</v>
      </c>
    </row>
    <row r="160" spans="2:65" s="1" customFormat="1">
      <c r="B160" s="31"/>
      <c r="D160" s="139" t="s">
        <v>135</v>
      </c>
      <c r="F160" s="140" t="s">
        <v>1243</v>
      </c>
      <c r="I160" s="141"/>
      <c r="L160" s="31"/>
      <c r="M160" s="142"/>
      <c r="T160" s="52"/>
      <c r="AT160" s="16" t="s">
        <v>135</v>
      </c>
      <c r="AU160" s="16" t="s">
        <v>84</v>
      </c>
    </row>
    <row r="161" spans="2:65" s="1" customFormat="1" ht="16.5" customHeight="1">
      <c r="B161" s="31"/>
      <c r="C161" s="126" t="s">
        <v>498</v>
      </c>
      <c r="D161" s="126" t="s">
        <v>128</v>
      </c>
      <c r="E161" s="127" t="s">
        <v>1244</v>
      </c>
      <c r="F161" s="128" t="s">
        <v>1245</v>
      </c>
      <c r="G161" s="129" t="s">
        <v>280</v>
      </c>
      <c r="H161" s="130">
        <v>19</v>
      </c>
      <c r="I161" s="131"/>
      <c r="J161" s="132">
        <f>ROUND(I161*H161,2)</f>
        <v>0</v>
      </c>
      <c r="K161" s="128" t="s">
        <v>132</v>
      </c>
      <c r="L161" s="31"/>
      <c r="M161" s="133" t="s">
        <v>19</v>
      </c>
      <c r="N161" s="134" t="s">
        <v>47</v>
      </c>
      <c r="P161" s="135">
        <f>O161*H161</f>
        <v>0</v>
      </c>
      <c r="Q161" s="135">
        <v>0</v>
      </c>
      <c r="R161" s="135">
        <f>Q161*H161</f>
        <v>0</v>
      </c>
      <c r="S161" s="135">
        <v>0</v>
      </c>
      <c r="T161" s="136">
        <f>S161*H161</f>
        <v>0</v>
      </c>
      <c r="AR161" s="137" t="s">
        <v>562</v>
      </c>
      <c r="AT161" s="137" t="s">
        <v>128</v>
      </c>
      <c r="AU161" s="137" t="s">
        <v>84</v>
      </c>
      <c r="AY161" s="16" t="s">
        <v>126</v>
      </c>
      <c r="BE161" s="138">
        <f>IF(N161="základní",J161,0)</f>
        <v>0</v>
      </c>
      <c r="BF161" s="138">
        <f>IF(N161="snížená",J161,0)</f>
        <v>0</v>
      </c>
      <c r="BG161" s="138">
        <f>IF(N161="zákl. přenesená",J161,0)</f>
        <v>0</v>
      </c>
      <c r="BH161" s="138">
        <f>IF(N161="sníž. přenesená",J161,0)</f>
        <v>0</v>
      </c>
      <c r="BI161" s="138">
        <f>IF(N161="nulová",J161,0)</f>
        <v>0</v>
      </c>
      <c r="BJ161" s="16" t="s">
        <v>84</v>
      </c>
      <c r="BK161" s="138">
        <f>ROUND(I161*H161,2)</f>
        <v>0</v>
      </c>
      <c r="BL161" s="16" t="s">
        <v>562</v>
      </c>
      <c r="BM161" s="137" t="s">
        <v>1246</v>
      </c>
    </row>
    <row r="162" spans="2:65" s="1" customFormat="1">
      <c r="B162" s="31"/>
      <c r="D162" s="139" t="s">
        <v>135</v>
      </c>
      <c r="F162" s="140" t="s">
        <v>1247</v>
      </c>
      <c r="I162" s="141"/>
      <c r="L162" s="31"/>
      <c r="M162" s="142"/>
      <c r="T162" s="52"/>
      <c r="AT162" s="16" t="s">
        <v>135</v>
      </c>
      <c r="AU162" s="16" t="s">
        <v>84</v>
      </c>
    </row>
    <row r="163" spans="2:65" s="1" customFormat="1" ht="16.5" customHeight="1">
      <c r="B163" s="31"/>
      <c r="C163" s="126" t="s">
        <v>505</v>
      </c>
      <c r="D163" s="126" t="s">
        <v>128</v>
      </c>
      <c r="E163" s="127" t="s">
        <v>1248</v>
      </c>
      <c r="F163" s="128" t="s">
        <v>1249</v>
      </c>
      <c r="G163" s="129" t="s">
        <v>280</v>
      </c>
      <c r="H163" s="130">
        <v>27</v>
      </c>
      <c r="I163" s="131"/>
      <c r="J163" s="132">
        <f>ROUND(I163*H163,2)</f>
        <v>0</v>
      </c>
      <c r="K163" s="128" t="s">
        <v>132</v>
      </c>
      <c r="L163" s="31"/>
      <c r="M163" s="133" t="s">
        <v>19</v>
      </c>
      <c r="N163" s="134" t="s">
        <v>47</v>
      </c>
      <c r="P163" s="135">
        <f>O163*H163</f>
        <v>0</v>
      </c>
      <c r="Q163" s="135">
        <v>0</v>
      </c>
      <c r="R163" s="135">
        <f>Q163*H163</f>
        <v>0</v>
      </c>
      <c r="S163" s="135">
        <v>0</v>
      </c>
      <c r="T163" s="136">
        <f>S163*H163</f>
        <v>0</v>
      </c>
      <c r="AR163" s="137" t="s">
        <v>562</v>
      </c>
      <c r="AT163" s="137" t="s">
        <v>128</v>
      </c>
      <c r="AU163" s="137" t="s">
        <v>84</v>
      </c>
      <c r="AY163" s="16" t="s">
        <v>126</v>
      </c>
      <c r="BE163" s="138">
        <f>IF(N163="základní",J163,0)</f>
        <v>0</v>
      </c>
      <c r="BF163" s="138">
        <f>IF(N163="snížená",J163,0)</f>
        <v>0</v>
      </c>
      <c r="BG163" s="138">
        <f>IF(N163="zákl. přenesená",J163,0)</f>
        <v>0</v>
      </c>
      <c r="BH163" s="138">
        <f>IF(N163="sníž. přenesená",J163,0)</f>
        <v>0</v>
      </c>
      <c r="BI163" s="138">
        <f>IF(N163="nulová",J163,0)</f>
        <v>0</v>
      </c>
      <c r="BJ163" s="16" t="s">
        <v>84</v>
      </c>
      <c r="BK163" s="138">
        <f>ROUND(I163*H163,2)</f>
        <v>0</v>
      </c>
      <c r="BL163" s="16" t="s">
        <v>562</v>
      </c>
      <c r="BM163" s="137" t="s">
        <v>1250</v>
      </c>
    </row>
    <row r="164" spans="2:65" s="1" customFormat="1">
      <c r="B164" s="31"/>
      <c r="D164" s="139" t="s">
        <v>135</v>
      </c>
      <c r="F164" s="140" t="s">
        <v>1251</v>
      </c>
      <c r="I164" s="141"/>
      <c r="L164" s="31"/>
      <c r="M164" s="142"/>
      <c r="T164" s="52"/>
      <c r="AT164" s="16" t="s">
        <v>135</v>
      </c>
      <c r="AU164" s="16" t="s">
        <v>84</v>
      </c>
    </row>
    <row r="165" spans="2:65" s="1" customFormat="1" ht="16.5" customHeight="1">
      <c r="B165" s="31"/>
      <c r="C165" s="126" t="s">
        <v>510</v>
      </c>
      <c r="D165" s="126" t="s">
        <v>128</v>
      </c>
      <c r="E165" s="127" t="s">
        <v>1252</v>
      </c>
      <c r="F165" s="128" t="s">
        <v>1253</v>
      </c>
      <c r="G165" s="129" t="s">
        <v>253</v>
      </c>
      <c r="H165" s="130">
        <v>38</v>
      </c>
      <c r="I165" s="131"/>
      <c r="J165" s="132">
        <f>ROUND(I165*H165,2)</f>
        <v>0</v>
      </c>
      <c r="K165" s="128" t="s">
        <v>132</v>
      </c>
      <c r="L165" s="31"/>
      <c r="M165" s="133" t="s">
        <v>19</v>
      </c>
      <c r="N165" s="134" t="s">
        <v>47</v>
      </c>
      <c r="P165" s="135">
        <f>O165*H165</f>
        <v>0</v>
      </c>
      <c r="Q165" s="135">
        <v>0</v>
      </c>
      <c r="R165" s="135">
        <f>Q165*H165</f>
        <v>0</v>
      </c>
      <c r="S165" s="135">
        <v>0</v>
      </c>
      <c r="T165" s="136">
        <f>S165*H165</f>
        <v>0</v>
      </c>
      <c r="AR165" s="137" t="s">
        <v>562</v>
      </c>
      <c r="AT165" s="137" t="s">
        <v>128</v>
      </c>
      <c r="AU165" s="137" t="s">
        <v>84</v>
      </c>
      <c r="AY165" s="16" t="s">
        <v>126</v>
      </c>
      <c r="BE165" s="138">
        <f>IF(N165="základní",J165,0)</f>
        <v>0</v>
      </c>
      <c r="BF165" s="138">
        <f>IF(N165="snížená",J165,0)</f>
        <v>0</v>
      </c>
      <c r="BG165" s="138">
        <f>IF(N165="zákl. přenesená",J165,0)</f>
        <v>0</v>
      </c>
      <c r="BH165" s="138">
        <f>IF(N165="sníž. přenesená",J165,0)</f>
        <v>0</v>
      </c>
      <c r="BI165" s="138">
        <f>IF(N165="nulová",J165,0)</f>
        <v>0</v>
      </c>
      <c r="BJ165" s="16" t="s">
        <v>84</v>
      </c>
      <c r="BK165" s="138">
        <f>ROUND(I165*H165,2)</f>
        <v>0</v>
      </c>
      <c r="BL165" s="16" t="s">
        <v>562</v>
      </c>
      <c r="BM165" s="137" t="s">
        <v>1254</v>
      </c>
    </row>
    <row r="166" spans="2:65" s="1" customFormat="1">
      <c r="B166" s="31"/>
      <c r="D166" s="139" t="s">
        <v>135</v>
      </c>
      <c r="F166" s="140" t="s">
        <v>1255</v>
      </c>
      <c r="I166" s="141"/>
      <c r="L166" s="31"/>
      <c r="M166" s="142"/>
      <c r="T166" s="52"/>
      <c r="AT166" s="16" t="s">
        <v>135</v>
      </c>
      <c r="AU166" s="16" t="s">
        <v>84</v>
      </c>
    </row>
    <row r="167" spans="2:65" s="1" customFormat="1" ht="16.5" customHeight="1">
      <c r="B167" s="31"/>
      <c r="C167" s="164" t="s">
        <v>515</v>
      </c>
      <c r="D167" s="164" t="s">
        <v>362</v>
      </c>
      <c r="E167" s="165" t="s">
        <v>1256</v>
      </c>
      <c r="F167" s="166" t="s">
        <v>1257</v>
      </c>
      <c r="G167" s="167" t="s">
        <v>253</v>
      </c>
      <c r="H167" s="168">
        <v>38</v>
      </c>
      <c r="I167" s="169"/>
      <c r="J167" s="170">
        <f>ROUND(I167*H167,2)</f>
        <v>0</v>
      </c>
      <c r="K167" s="166" t="s">
        <v>132</v>
      </c>
      <c r="L167" s="171"/>
      <c r="M167" s="172" t="s">
        <v>19</v>
      </c>
      <c r="N167" s="173" t="s">
        <v>47</v>
      </c>
      <c r="P167" s="135">
        <f>O167*H167</f>
        <v>0</v>
      </c>
      <c r="Q167" s="135">
        <v>0</v>
      </c>
      <c r="R167" s="135">
        <f>Q167*H167</f>
        <v>0</v>
      </c>
      <c r="S167" s="135">
        <v>0</v>
      </c>
      <c r="T167" s="136">
        <f>S167*H167</f>
        <v>0</v>
      </c>
      <c r="AR167" s="137" t="s">
        <v>1027</v>
      </c>
      <c r="AT167" s="137" t="s">
        <v>362</v>
      </c>
      <c r="AU167" s="137" t="s">
        <v>84</v>
      </c>
      <c r="AY167" s="16" t="s">
        <v>126</v>
      </c>
      <c r="BE167" s="138">
        <f>IF(N167="základní",J167,0)</f>
        <v>0</v>
      </c>
      <c r="BF167" s="138">
        <f>IF(N167="snížená",J167,0)</f>
        <v>0</v>
      </c>
      <c r="BG167" s="138">
        <f>IF(N167="zákl. přenesená",J167,0)</f>
        <v>0</v>
      </c>
      <c r="BH167" s="138">
        <f>IF(N167="sníž. přenesená",J167,0)</f>
        <v>0</v>
      </c>
      <c r="BI167" s="138">
        <f>IF(N167="nulová",J167,0)</f>
        <v>0</v>
      </c>
      <c r="BJ167" s="16" t="s">
        <v>84</v>
      </c>
      <c r="BK167" s="138">
        <f>ROUND(I167*H167,2)</f>
        <v>0</v>
      </c>
      <c r="BL167" s="16" t="s">
        <v>562</v>
      </c>
      <c r="BM167" s="137" t="s">
        <v>1258</v>
      </c>
    </row>
    <row r="168" spans="2:65" s="1" customFormat="1" ht="16.5" customHeight="1">
      <c r="B168" s="31"/>
      <c r="C168" s="126" t="s">
        <v>522</v>
      </c>
      <c r="D168" s="126" t="s">
        <v>128</v>
      </c>
      <c r="E168" s="127" t="s">
        <v>1259</v>
      </c>
      <c r="F168" s="128" t="s">
        <v>1260</v>
      </c>
      <c r="G168" s="129" t="s">
        <v>253</v>
      </c>
      <c r="H168" s="130">
        <v>19</v>
      </c>
      <c r="I168" s="131"/>
      <c r="J168" s="132">
        <f>ROUND(I168*H168,2)</f>
        <v>0</v>
      </c>
      <c r="K168" s="128" t="s">
        <v>132</v>
      </c>
      <c r="L168" s="31"/>
      <c r="M168" s="133" t="s">
        <v>19</v>
      </c>
      <c r="N168" s="134" t="s">
        <v>47</v>
      </c>
      <c r="P168" s="135">
        <f>O168*H168</f>
        <v>0</v>
      </c>
      <c r="Q168" s="135">
        <v>0</v>
      </c>
      <c r="R168" s="135">
        <f>Q168*H168</f>
        <v>0</v>
      </c>
      <c r="S168" s="135">
        <v>0</v>
      </c>
      <c r="T168" s="136">
        <f>S168*H168</f>
        <v>0</v>
      </c>
      <c r="AR168" s="137" t="s">
        <v>562</v>
      </c>
      <c r="AT168" s="137" t="s">
        <v>128</v>
      </c>
      <c r="AU168" s="137" t="s">
        <v>84</v>
      </c>
      <c r="AY168" s="16" t="s">
        <v>126</v>
      </c>
      <c r="BE168" s="138">
        <f>IF(N168="základní",J168,0)</f>
        <v>0</v>
      </c>
      <c r="BF168" s="138">
        <f>IF(N168="snížená",J168,0)</f>
        <v>0</v>
      </c>
      <c r="BG168" s="138">
        <f>IF(N168="zákl. přenesená",J168,0)</f>
        <v>0</v>
      </c>
      <c r="BH168" s="138">
        <f>IF(N168="sníž. přenesená",J168,0)</f>
        <v>0</v>
      </c>
      <c r="BI168" s="138">
        <f>IF(N168="nulová",J168,0)</f>
        <v>0</v>
      </c>
      <c r="BJ168" s="16" t="s">
        <v>84</v>
      </c>
      <c r="BK168" s="138">
        <f>ROUND(I168*H168,2)</f>
        <v>0</v>
      </c>
      <c r="BL168" s="16" t="s">
        <v>562</v>
      </c>
      <c r="BM168" s="137" t="s">
        <v>1261</v>
      </c>
    </row>
    <row r="169" spans="2:65" s="1" customFormat="1">
      <c r="B169" s="31"/>
      <c r="D169" s="139" t="s">
        <v>135</v>
      </c>
      <c r="F169" s="140" t="s">
        <v>1262</v>
      </c>
      <c r="I169" s="141"/>
      <c r="L169" s="31"/>
      <c r="M169" s="142"/>
      <c r="T169" s="52"/>
      <c r="AT169" s="16" t="s">
        <v>135</v>
      </c>
      <c r="AU169" s="16" t="s">
        <v>84</v>
      </c>
    </row>
    <row r="170" spans="2:65" s="1" customFormat="1" ht="16.5" customHeight="1">
      <c r="B170" s="31"/>
      <c r="C170" s="164" t="s">
        <v>527</v>
      </c>
      <c r="D170" s="164" t="s">
        <v>362</v>
      </c>
      <c r="E170" s="165" t="s">
        <v>1263</v>
      </c>
      <c r="F170" s="166" t="s">
        <v>1264</v>
      </c>
      <c r="G170" s="167" t="s">
        <v>253</v>
      </c>
      <c r="H170" s="168">
        <v>8</v>
      </c>
      <c r="I170" s="169"/>
      <c r="J170" s="170">
        <f>ROUND(I170*H170,2)</f>
        <v>0</v>
      </c>
      <c r="K170" s="166" t="s">
        <v>132</v>
      </c>
      <c r="L170" s="171"/>
      <c r="M170" s="172" t="s">
        <v>19</v>
      </c>
      <c r="N170" s="173" t="s">
        <v>47</v>
      </c>
      <c r="P170" s="135">
        <f>O170*H170</f>
        <v>0</v>
      </c>
      <c r="Q170" s="135">
        <v>0</v>
      </c>
      <c r="R170" s="135">
        <f>Q170*H170</f>
        <v>0</v>
      </c>
      <c r="S170" s="135">
        <v>0</v>
      </c>
      <c r="T170" s="136">
        <f>S170*H170</f>
        <v>0</v>
      </c>
      <c r="AR170" s="137" t="s">
        <v>1027</v>
      </c>
      <c r="AT170" s="137" t="s">
        <v>362</v>
      </c>
      <c r="AU170" s="137" t="s">
        <v>84</v>
      </c>
      <c r="AY170" s="16" t="s">
        <v>126</v>
      </c>
      <c r="BE170" s="138">
        <f>IF(N170="základní",J170,0)</f>
        <v>0</v>
      </c>
      <c r="BF170" s="138">
        <f>IF(N170="snížená",J170,0)</f>
        <v>0</v>
      </c>
      <c r="BG170" s="138">
        <f>IF(N170="zákl. přenesená",J170,0)</f>
        <v>0</v>
      </c>
      <c r="BH170" s="138">
        <f>IF(N170="sníž. přenesená",J170,0)</f>
        <v>0</v>
      </c>
      <c r="BI170" s="138">
        <f>IF(N170="nulová",J170,0)</f>
        <v>0</v>
      </c>
      <c r="BJ170" s="16" t="s">
        <v>84</v>
      </c>
      <c r="BK170" s="138">
        <f>ROUND(I170*H170,2)</f>
        <v>0</v>
      </c>
      <c r="BL170" s="16" t="s">
        <v>562</v>
      </c>
      <c r="BM170" s="137" t="s">
        <v>1265</v>
      </c>
    </row>
    <row r="171" spans="2:65" s="1" customFormat="1" ht="16.5" customHeight="1">
      <c r="B171" s="31"/>
      <c r="C171" s="164" t="s">
        <v>532</v>
      </c>
      <c r="D171" s="164" t="s">
        <v>362</v>
      </c>
      <c r="E171" s="165" t="s">
        <v>1266</v>
      </c>
      <c r="F171" s="166" t="s">
        <v>1267</v>
      </c>
      <c r="G171" s="167" t="s">
        <v>253</v>
      </c>
      <c r="H171" s="168">
        <v>11</v>
      </c>
      <c r="I171" s="169"/>
      <c r="J171" s="170">
        <f>ROUND(I171*H171,2)</f>
        <v>0</v>
      </c>
      <c r="K171" s="166" t="s">
        <v>132</v>
      </c>
      <c r="L171" s="171"/>
      <c r="M171" s="172" t="s">
        <v>19</v>
      </c>
      <c r="N171" s="173" t="s">
        <v>47</v>
      </c>
      <c r="P171" s="135">
        <f>O171*H171</f>
        <v>0</v>
      </c>
      <c r="Q171" s="135">
        <v>0</v>
      </c>
      <c r="R171" s="135">
        <f>Q171*H171</f>
        <v>0</v>
      </c>
      <c r="S171" s="135">
        <v>0</v>
      </c>
      <c r="T171" s="136">
        <f>S171*H171</f>
        <v>0</v>
      </c>
      <c r="AR171" s="137" t="s">
        <v>1027</v>
      </c>
      <c r="AT171" s="137" t="s">
        <v>362</v>
      </c>
      <c r="AU171" s="137" t="s">
        <v>84</v>
      </c>
      <c r="AY171" s="16" t="s">
        <v>126</v>
      </c>
      <c r="BE171" s="138">
        <f>IF(N171="základní",J171,0)</f>
        <v>0</v>
      </c>
      <c r="BF171" s="138">
        <f>IF(N171="snížená",J171,0)</f>
        <v>0</v>
      </c>
      <c r="BG171" s="138">
        <f>IF(N171="zákl. přenesená",J171,0)</f>
        <v>0</v>
      </c>
      <c r="BH171" s="138">
        <f>IF(N171="sníž. přenesená",J171,0)</f>
        <v>0</v>
      </c>
      <c r="BI171" s="138">
        <f>IF(N171="nulová",J171,0)</f>
        <v>0</v>
      </c>
      <c r="BJ171" s="16" t="s">
        <v>84</v>
      </c>
      <c r="BK171" s="138">
        <f>ROUND(I171*H171,2)</f>
        <v>0</v>
      </c>
      <c r="BL171" s="16" t="s">
        <v>562</v>
      </c>
      <c r="BM171" s="137" t="s">
        <v>1268</v>
      </c>
    </row>
    <row r="172" spans="2:65" s="1" customFormat="1" ht="16.5" customHeight="1">
      <c r="B172" s="31"/>
      <c r="C172" s="126" t="s">
        <v>537</v>
      </c>
      <c r="D172" s="126" t="s">
        <v>128</v>
      </c>
      <c r="E172" s="127" t="s">
        <v>1269</v>
      </c>
      <c r="F172" s="128" t="s">
        <v>1270</v>
      </c>
      <c r="G172" s="129" t="s">
        <v>253</v>
      </c>
      <c r="H172" s="130">
        <v>480</v>
      </c>
      <c r="I172" s="131"/>
      <c r="J172" s="132">
        <f>ROUND(I172*H172,2)</f>
        <v>0</v>
      </c>
      <c r="K172" s="128" t="s">
        <v>132</v>
      </c>
      <c r="L172" s="31"/>
      <c r="M172" s="133" t="s">
        <v>19</v>
      </c>
      <c r="N172" s="134" t="s">
        <v>47</v>
      </c>
      <c r="P172" s="135">
        <f>O172*H172</f>
        <v>0</v>
      </c>
      <c r="Q172" s="135">
        <v>0</v>
      </c>
      <c r="R172" s="135">
        <f>Q172*H172</f>
        <v>0</v>
      </c>
      <c r="S172" s="135">
        <v>0</v>
      </c>
      <c r="T172" s="136">
        <f>S172*H172</f>
        <v>0</v>
      </c>
      <c r="AR172" s="137" t="s">
        <v>562</v>
      </c>
      <c r="AT172" s="137" t="s">
        <v>128</v>
      </c>
      <c r="AU172" s="137" t="s">
        <v>84</v>
      </c>
      <c r="AY172" s="16" t="s">
        <v>126</v>
      </c>
      <c r="BE172" s="138">
        <f>IF(N172="základní",J172,0)</f>
        <v>0</v>
      </c>
      <c r="BF172" s="138">
        <f>IF(N172="snížená",J172,0)</f>
        <v>0</v>
      </c>
      <c r="BG172" s="138">
        <f>IF(N172="zákl. přenesená",J172,0)</f>
        <v>0</v>
      </c>
      <c r="BH172" s="138">
        <f>IF(N172="sníž. přenesená",J172,0)</f>
        <v>0</v>
      </c>
      <c r="BI172" s="138">
        <f>IF(N172="nulová",J172,0)</f>
        <v>0</v>
      </c>
      <c r="BJ172" s="16" t="s">
        <v>84</v>
      </c>
      <c r="BK172" s="138">
        <f>ROUND(I172*H172,2)</f>
        <v>0</v>
      </c>
      <c r="BL172" s="16" t="s">
        <v>562</v>
      </c>
      <c r="BM172" s="137" t="s">
        <v>1271</v>
      </c>
    </row>
    <row r="173" spans="2:65" s="1" customFormat="1">
      <c r="B173" s="31"/>
      <c r="D173" s="139" t="s">
        <v>135</v>
      </c>
      <c r="F173" s="140" t="s">
        <v>1272</v>
      </c>
      <c r="I173" s="141"/>
      <c r="L173" s="31"/>
      <c r="M173" s="142"/>
      <c r="T173" s="52"/>
      <c r="AT173" s="16" t="s">
        <v>135</v>
      </c>
      <c r="AU173" s="16" t="s">
        <v>84</v>
      </c>
    </row>
    <row r="174" spans="2:65" s="1" customFormat="1" ht="16.5" customHeight="1">
      <c r="B174" s="31"/>
      <c r="C174" s="126" t="s">
        <v>542</v>
      </c>
      <c r="D174" s="126" t="s">
        <v>128</v>
      </c>
      <c r="E174" s="127" t="s">
        <v>1273</v>
      </c>
      <c r="F174" s="128" t="s">
        <v>1274</v>
      </c>
      <c r="G174" s="129" t="s">
        <v>253</v>
      </c>
      <c r="H174" s="130">
        <v>500</v>
      </c>
      <c r="I174" s="131"/>
      <c r="J174" s="132">
        <f>ROUND(I174*H174,2)</f>
        <v>0</v>
      </c>
      <c r="K174" s="128" t="s">
        <v>132</v>
      </c>
      <c r="L174" s="31"/>
      <c r="M174" s="133" t="s">
        <v>19</v>
      </c>
      <c r="N174" s="134" t="s">
        <v>47</v>
      </c>
      <c r="P174" s="135">
        <f>O174*H174</f>
        <v>0</v>
      </c>
      <c r="Q174" s="135">
        <v>0</v>
      </c>
      <c r="R174" s="135">
        <f>Q174*H174</f>
        <v>0</v>
      </c>
      <c r="S174" s="135">
        <v>0</v>
      </c>
      <c r="T174" s="136">
        <f>S174*H174</f>
        <v>0</v>
      </c>
      <c r="AR174" s="137" t="s">
        <v>562</v>
      </c>
      <c r="AT174" s="137" t="s">
        <v>128</v>
      </c>
      <c r="AU174" s="137" t="s">
        <v>84</v>
      </c>
      <c r="AY174" s="16" t="s">
        <v>126</v>
      </c>
      <c r="BE174" s="138">
        <f>IF(N174="základní",J174,0)</f>
        <v>0</v>
      </c>
      <c r="BF174" s="138">
        <f>IF(N174="snížená",J174,0)</f>
        <v>0</v>
      </c>
      <c r="BG174" s="138">
        <f>IF(N174="zákl. přenesená",J174,0)</f>
        <v>0</v>
      </c>
      <c r="BH174" s="138">
        <f>IF(N174="sníž. přenesená",J174,0)</f>
        <v>0</v>
      </c>
      <c r="BI174" s="138">
        <f>IF(N174="nulová",J174,0)</f>
        <v>0</v>
      </c>
      <c r="BJ174" s="16" t="s">
        <v>84</v>
      </c>
      <c r="BK174" s="138">
        <f>ROUND(I174*H174,2)</f>
        <v>0</v>
      </c>
      <c r="BL174" s="16" t="s">
        <v>562</v>
      </c>
      <c r="BM174" s="137" t="s">
        <v>1275</v>
      </c>
    </row>
    <row r="175" spans="2:65" s="1" customFormat="1">
      <c r="B175" s="31"/>
      <c r="D175" s="139" t="s">
        <v>135</v>
      </c>
      <c r="F175" s="140" t="s">
        <v>1276</v>
      </c>
      <c r="I175" s="141"/>
      <c r="L175" s="31"/>
      <c r="M175" s="142"/>
      <c r="T175" s="52"/>
      <c r="AT175" s="16" t="s">
        <v>135</v>
      </c>
      <c r="AU175" s="16" t="s">
        <v>84</v>
      </c>
    </row>
    <row r="176" spans="2:65" s="1" customFormat="1" ht="16.5" customHeight="1">
      <c r="B176" s="31"/>
      <c r="C176" s="126" t="s">
        <v>547</v>
      </c>
      <c r="D176" s="126" t="s">
        <v>128</v>
      </c>
      <c r="E176" s="127" t="s">
        <v>1277</v>
      </c>
      <c r="F176" s="128" t="s">
        <v>1278</v>
      </c>
      <c r="G176" s="129" t="s">
        <v>253</v>
      </c>
      <c r="H176" s="130">
        <v>480</v>
      </c>
      <c r="I176" s="131"/>
      <c r="J176" s="132">
        <f>ROUND(I176*H176,2)</f>
        <v>0</v>
      </c>
      <c r="K176" s="128" t="s">
        <v>132</v>
      </c>
      <c r="L176" s="31"/>
      <c r="M176" s="133" t="s">
        <v>19</v>
      </c>
      <c r="N176" s="134" t="s">
        <v>47</v>
      </c>
      <c r="P176" s="135">
        <f>O176*H176</f>
        <v>0</v>
      </c>
      <c r="Q176" s="135">
        <v>0</v>
      </c>
      <c r="R176" s="135">
        <f>Q176*H176</f>
        <v>0</v>
      </c>
      <c r="S176" s="135">
        <v>0</v>
      </c>
      <c r="T176" s="136">
        <f>S176*H176</f>
        <v>0</v>
      </c>
      <c r="AR176" s="137" t="s">
        <v>562</v>
      </c>
      <c r="AT176" s="137" t="s">
        <v>128</v>
      </c>
      <c r="AU176" s="137" t="s">
        <v>84</v>
      </c>
      <c r="AY176" s="16" t="s">
        <v>126</v>
      </c>
      <c r="BE176" s="138">
        <f>IF(N176="základní",J176,0)</f>
        <v>0</v>
      </c>
      <c r="BF176" s="138">
        <f>IF(N176="snížená",J176,0)</f>
        <v>0</v>
      </c>
      <c r="BG176" s="138">
        <f>IF(N176="zákl. přenesená",J176,0)</f>
        <v>0</v>
      </c>
      <c r="BH176" s="138">
        <f>IF(N176="sníž. přenesená",J176,0)</f>
        <v>0</v>
      </c>
      <c r="BI176" s="138">
        <f>IF(N176="nulová",J176,0)</f>
        <v>0</v>
      </c>
      <c r="BJ176" s="16" t="s">
        <v>84</v>
      </c>
      <c r="BK176" s="138">
        <f>ROUND(I176*H176,2)</f>
        <v>0</v>
      </c>
      <c r="BL176" s="16" t="s">
        <v>562</v>
      </c>
      <c r="BM176" s="137" t="s">
        <v>1279</v>
      </c>
    </row>
    <row r="177" spans="2:65" s="1" customFormat="1">
      <c r="B177" s="31"/>
      <c r="D177" s="139" t="s">
        <v>135</v>
      </c>
      <c r="F177" s="140" t="s">
        <v>1280</v>
      </c>
      <c r="I177" s="141"/>
      <c r="L177" s="31"/>
      <c r="M177" s="142"/>
      <c r="T177" s="52"/>
      <c r="AT177" s="16" t="s">
        <v>135</v>
      </c>
      <c r="AU177" s="16" t="s">
        <v>84</v>
      </c>
    </row>
    <row r="178" spans="2:65" s="1" customFormat="1" ht="16.5" customHeight="1">
      <c r="B178" s="31"/>
      <c r="C178" s="126" t="s">
        <v>552</v>
      </c>
      <c r="D178" s="126" t="s">
        <v>128</v>
      </c>
      <c r="E178" s="127" t="s">
        <v>1281</v>
      </c>
      <c r="F178" s="128" t="s">
        <v>1282</v>
      </c>
      <c r="G178" s="129" t="s">
        <v>131</v>
      </c>
      <c r="H178" s="130">
        <v>168</v>
      </c>
      <c r="I178" s="131"/>
      <c r="J178" s="132">
        <f>ROUND(I178*H178,2)</f>
        <v>0</v>
      </c>
      <c r="K178" s="128" t="s">
        <v>132</v>
      </c>
      <c r="L178" s="31"/>
      <c r="M178" s="133" t="s">
        <v>19</v>
      </c>
      <c r="N178" s="134" t="s">
        <v>47</v>
      </c>
      <c r="P178" s="135">
        <f>O178*H178</f>
        <v>0</v>
      </c>
      <c r="Q178" s="135">
        <v>0</v>
      </c>
      <c r="R178" s="135">
        <f>Q178*H178</f>
        <v>0</v>
      </c>
      <c r="S178" s="135">
        <v>0</v>
      </c>
      <c r="T178" s="136">
        <f>S178*H178</f>
        <v>0</v>
      </c>
      <c r="AR178" s="137" t="s">
        <v>562</v>
      </c>
      <c r="AT178" s="137" t="s">
        <v>128</v>
      </c>
      <c r="AU178" s="137" t="s">
        <v>84</v>
      </c>
      <c r="AY178" s="16" t="s">
        <v>126</v>
      </c>
      <c r="BE178" s="138">
        <f>IF(N178="základní",J178,0)</f>
        <v>0</v>
      </c>
      <c r="BF178" s="138">
        <f>IF(N178="snížená",J178,0)</f>
        <v>0</v>
      </c>
      <c r="BG178" s="138">
        <f>IF(N178="zákl. přenesená",J178,0)</f>
        <v>0</v>
      </c>
      <c r="BH178" s="138">
        <f>IF(N178="sníž. přenesená",J178,0)</f>
        <v>0</v>
      </c>
      <c r="BI178" s="138">
        <f>IF(N178="nulová",J178,0)</f>
        <v>0</v>
      </c>
      <c r="BJ178" s="16" t="s">
        <v>84</v>
      </c>
      <c r="BK178" s="138">
        <f>ROUND(I178*H178,2)</f>
        <v>0</v>
      </c>
      <c r="BL178" s="16" t="s">
        <v>562</v>
      </c>
      <c r="BM178" s="137" t="s">
        <v>1283</v>
      </c>
    </row>
    <row r="179" spans="2:65" s="1" customFormat="1">
      <c r="B179" s="31"/>
      <c r="D179" s="139" t="s">
        <v>135</v>
      </c>
      <c r="F179" s="140" t="s">
        <v>1284</v>
      </c>
      <c r="I179" s="141"/>
      <c r="L179" s="31"/>
      <c r="M179" s="142"/>
      <c r="T179" s="52"/>
      <c r="AT179" s="16" t="s">
        <v>135</v>
      </c>
      <c r="AU179" s="16" t="s">
        <v>84</v>
      </c>
    </row>
    <row r="180" spans="2:65" s="1" customFormat="1" ht="16.5" customHeight="1">
      <c r="B180" s="31"/>
      <c r="C180" s="126" t="s">
        <v>557</v>
      </c>
      <c r="D180" s="126" t="s">
        <v>128</v>
      </c>
      <c r="E180" s="127" t="s">
        <v>1285</v>
      </c>
      <c r="F180" s="128" t="s">
        <v>1286</v>
      </c>
      <c r="G180" s="129" t="s">
        <v>253</v>
      </c>
      <c r="H180" s="130">
        <v>690</v>
      </c>
      <c r="I180" s="131"/>
      <c r="J180" s="132">
        <f>ROUND(I180*H180,2)</f>
        <v>0</v>
      </c>
      <c r="K180" s="128" t="s">
        <v>132</v>
      </c>
      <c r="L180" s="31"/>
      <c r="M180" s="133" t="s">
        <v>19</v>
      </c>
      <c r="N180" s="134" t="s">
        <v>47</v>
      </c>
      <c r="P180" s="135">
        <f>O180*H180</f>
        <v>0</v>
      </c>
      <c r="Q180" s="135">
        <v>0</v>
      </c>
      <c r="R180" s="135">
        <f>Q180*H180</f>
        <v>0</v>
      </c>
      <c r="S180" s="135">
        <v>0</v>
      </c>
      <c r="T180" s="136">
        <f>S180*H180</f>
        <v>0</v>
      </c>
      <c r="AR180" s="137" t="s">
        <v>562</v>
      </c>
      <c r="AT180" s="137" t="s">
        <v>128</v>
      </c>
      <c r="AU180" s="137" t="s">
        <v>84</v>
      </c>
      <c r="AY180" s="16" t="s">
        <v>126</v>
      </c>
      <c r="BE180" s="138">
        <f>IF(N180="základní",J180,0)</f>
        <v>0</v>
      </c>
      <c r="BF180" s="138">
        <f>IF(N180="snížená",J180,0)</f>
        <v>0</v>
      </c>
      <c r="BG180" s="138">
        <f>IF(N180="zákl. přenesená",J180,0)</f>
        <v>0</v>
      </c>
      <c r="BH180" s="138">
        <f>IF(N180="sníž. přenesená",J180,0)</f>
        <v>0</v>
      </c>
      <c r="BI180" s="138">
        <f>IF(N180="nulová",J180,0)</f>
        <v>0</v>
      </c>
      <c r="BJ180" s="16" t="s">
        <v>84</v>
      </c>
      <c r="BK180" s="138">
        <f>ROUND(I180*H180,2)</f>
        <v>0</v>
      </c>
      <c r="BL180" s="16" t="s">
        <v>562</v>
      </c>
      <c r="BM180" s="137" t="s">
        <v>1287</v>
      </c>
    </row>
    <row r="181" spans="2:65" s="1" customFormat="1">
      <c r="B181" s="31"/>
      <c r="D181" s="139" t="s">
        <v>135</v>
      </c>
      <c r="F181" s="140" t="s">
        <v>1288</v>
      </c>
      <c r="I181" s="141"/>
      <c r="L181" s="31"/>
      <c r="M181" s="142"/>
      <c r="T181" s="52"/>
      <c r="AT181" s="16" t="s">
        <v>135</v>
      </c>
      <c r="AU181" s="16" t="s">
        <v>84</v>
      </c>
    </row>
    <row r="182" spans="2:65" s="1" customFormat="1" ht="16.5" customHeight="1">
      <c r="B182" s="31"/>
      <c r="C182" s="164" t="s">
        <v>562</v>
      </c>
      <c r="D182" s="164" t="s">
        <v>362</v>
      </c>
      <c r="E182" s="165" t="s">
        <v>1289</v>
      </c>
      <c r="F182" s="166" t="s">
        <v>1290</v>
      </c>
      <c r="G182" s="167" t="s">
        <v>253</v>
      </c>
      <c r="H182" s="168">
        <v>690</v>
      </c>
      <c r="I182" s="169"/>
      <c r="J182" s="170">
        <f>ROUND(I182*H182,2)</f>
        <v>0</v>
      </c>
      <c r="K182" s="166" t="s">
        <v>132</v>
      </c>
      <c r="L182" s="171"/>
      <c r="M182" s="172" t="s">
        <v>19</v>
      </c>
      <c r="N182" s="173" t="s">
        <v>47</v>
      </c>
      <c r="P182" s="135">
        <f>O182*H182</f>
        <v>0</v>
      </c>
      <c r="Q182" s="135">
        <v>0</v>
      </c>
      <c r="R182" s="135">
        <f>Q182*H182</f>
        <v>0</v>
      </c>
      <c r="S182" s="135">
        <v>0</v>
      </c>
      <c r="T182" s="136">
        <f>S182*H182</f>
        <v>0</v>
      </c>
      <c r="AR182" s="137" t="s">
        <v>1027</v>
      </c>
      <c r="AT182" s="137" t="s">
        <v>362</v>
      </c>
      <c r="AU182" s="137" t="s">
        <v>84</v>
      </c>
      <c r="AY182" s="16" t="s">
        <v>126</v>
      </c>
      <c r="BE182" s="138">
        <f>IF(N182="základní",J182,0)</f>
        <v>0</v>
      </c>
      <c r="BF182" s="138">
        <f>IF(N182="snížená",J182,0)</f>
        <v>0</v>
      </c>
      <c r="BG182" s="138">
        <f>IF(N182="zákl. přenesená",J182,0)</f>
        <v>0</v>
      </c>
      <c r="BH182" s="138">
        <f>IF(N182="sníž. přenesená",J182,0)</f>
        <v>0</v>
      </c>
      <c r="BI182" s="138">
        <f>IF(N182="nulová",J182,0)</f>
        <v>0</v>
      </c>
      <c r="BJ182" s="16" t="s">
        <v>84</v>
      </c>
      <c r="BK182" s="138">
        <f>ROUND(I182*H182,2)</f>
        <v>0</v>
      </c>
      <c r="BL182" s="16" t="s">
        <v>562</v>
      </c>
      <c r="BM182" s="137" t="s">
        <v>1291</v>
      </c>
    </row>
    <row r="183" spans="2:65" s="1" customFormat="1" ht="16.5" customHeight="1">
      <c r="B183" s="31"/>
      <c r="C183" s="126" t="s">
        <v>567</v>
      </c>
      <c r="D183" s="126" t="s">
        <v>128</v>
      </c>
      <c r="E183" s="127" t="s">
        <v>1292</v>
      </c>
      <c r="F183" s="128" t="s">
        <v>1293</v>
      </c>
      <c r="G183" s="129" t="s">
        <v>253</v>
      </c>
      <c r="H183" s="130">
        <v>500</v>
      </c>
      <c r="I183" s="131"/>
      <c r="J183" s="132">
        <f>ROUND(I183*H183,2)</f>
        <v>0</v>
      </c>
      <c r="K183" s="128" t="s">
        <v>132</v>
      </c>
      <c r="L183" s="31"/>
      <c r="M183" s="133" t="s">
        <v>19</v>
      </c>
      <c r="N183" s="134" t="s">
        <v>47</v>
      </c>
      <c r="P183" s="135">
        <f>O183*H183</f>
        <v>0</v>
      </c>
      <c r="Q183" s="135">
        <v>0</v>
      </c>
      <c r="R183" s="135">
        <f>Q183*H183</f>
        <v>0</v>
      </c>
      <c r="S183" s="135">
        <v>0</v>
      </c>
      <c r="T183" s="136">
        <f>S183*H183</f>
        <v>0</v>
      </c>
      <c r="AR183" s="137" t="s">
        <v>562</v>
      </c>
      <c r="AT183" s="137" t="s">
        <v>128</v>
      </c>
      <c r="AU183" s="137" t="s">
        <v>84</v>
      </c>
      <c r="AY183" s="16" t="s">
        <v>126</v>
      </c>
      <c r="BE183" s="138">
        <f>IF(N183="základní",J183,0)</f>
        <v>0</v>
      </c>
      <c r="BF183" s="138">
        <f>IF(N183="snížená",J183,0)</f>
        <v>0</v>
      </c>
      <c r="BG183" s="138">
        <f>IF(N183="zákl. přenesená",J183,0)</f>
        <v>0</v>
      </c>
      <c r="BH183" s="138">
        <f>IF(N183="sníž. přenesená",J183,0)</f>
        <v>0</v>
      </c>
      <c r="BI183" s="138">
        <f>IF(N183="nulová",J183,0)</f>
        <v>0</v>
      </c>
      <c r="BJ183" s="16" t="s">
        <v>84</v>
      </c>
      <c r="BK183" s="138">
        <f>ROUND(I183*H183,2)</f>
        <v>0</v>
      </c>
      <c r="BL183" s="16" t="s">
        <v>562</v>
      </c>
      <c r="BM183" s="137" t="s">
        <v>1294</v>
      </c>
    </row>
    <row r="184" spans="2:65" s="1" customFormat="1">
      <c r="B184" s="31"/>
      <c r="D184" s="139" t="s">
        <v>135</v>
      </c>
      <c r="F184" s="140" t="s">
        <v>1295</v>
      </c>
      <c r="I184" s="141"/>
      <c r="L184" s="31"/>
      <c r="M184" s="142"/>
      <c r="T184" s="52"/>
      <c r="AT184" s="16" t="s">
        <v>135</v>
      </c>
      <c r="AU184" s="16" t="s">
        <v>84</v>
      </c>
    </row>
    <row r="185" spans="2:65" s="1" customFormat="1" ht="16.5" customHeight="1">
      <c r="B185" s="31"/>
      <c r="C185" s="164" t="s">
        <v>573</v>
      </c>
      <c r="D185" s="164" t="s">
        <v>362</v>
      </c>
      <c r="E185" s="165" t="s">
        <v>1296</v>
      </c>
      <c r="F185" s="166" t="s">
        <v>1297</v>
      </c>
      <c r="G185" s="167" t="s">
        <v>253</v>
      </c>
      <c r="H185" s="168">
        <v>500</v>
      </c>
      <c r="I185" s="169"/>
      <c r="J185" s="170">
        <f>ROUND(I185*H185,2)</f>
        <v>0</v>
      </c>
      <c r="K185" s="166" t="s">
        <v>132</v>
      </c>
      <c r="L185" s="171"/>
      <c r="M185" s="172" t="s">
        <v>19</v>
      </c>
      <c r="N185" s="173" t="s">
        <v>47</v>
      </c>
      <c r="P185" s="135">
        <f>O185*H185</f>
        <v>0</v>
      </c>
      <c r="Q185" s="135">
        <v>0</v>
      </c>
      <c r="R185" s="135">
        <f>Q185*H185</f>
        <v>0</v>
      </c>
      <c r="S185" s="135">
        <v>0</v>
      </c>
      <c r="T185" s="136">
        <f>S185*H185</f>
        <v>0</v>
      </c>
      <c r="AR185" s="137" t="s">
        <v>1027</v>
      </c>
      <c r="AT185" s="137" t="s">
        <v>362</v>
      </c>
      <c r="AU185" s="137" t="s">
        <v>84</v>
      </c>
      <c r="AY185" s="16" t="s">
        <v>126</v>
      </c>
      <c r="BE185" s="138">
        <f>IF(N185="základní",J185,0)</f>
        <v>0</v>
      </c>
      <c r="BF185" s="138">
        <f>IF(N185="snížená",J185,0)</f>
        <v>0</v>
      </c>
      <c r="BG185" s="138">
        <f>IF(N185="zákl. přenesená",J185,0)</f>
        <v>0</v>
      </c>
      <c r="BH185" s="138">
        <f>IF(N185="sníž. přenesená",J185,0)</f>
        <v>0</v>
      </c>
      <c r="BI185" s="138">
        <f>IF(N185="nulová",J185,0)</f>
        <v>0</v>
      </c>
      <c r="BJ185" s="16" t="s">
        <v>84</v>
      </c>
      <c r="BK185" s="138">
        <f>ROUND(I185*H185,2)</f>
        <v>0</v>
      </c>
      <c r="BL185" s="16" t="s">
        <v>562</v>
      </c>
      <c r="BM185" s="137" t="s">
        <v>1298</v>
      </c>
    </row>
    <row r="186" spans="2:65" s="1" customFormat="1" ht="16.5" customHeight="1">
      <c r="B186" s="31"/>
      <c r="C186" s="126" t="s">
        <v>579</v>
      </c>
      <c r="D186" s="126" t="s">
        <v>128</v>
      </c>
      <c r="E186" s="127" t="s">
        <v>1299</v>
      </c>
      <c r="F186" s="128" t="s">
        <v>1300</v>
      </c>
      <c r="G186" s="129" t="s">
        <v>253</v>
      </c>
      <c r="H186" s="130">
        <v>20</v>
      </c>
      <c r="I186" s="131"/>
      <c r="J186" s="132">
        <f>ROUND(I186*H186,2)</f>
        <v>0</v>
      </c>
      <c r="K186" s="128" t="s">
        <v>132</v>
      </c>
      <c r="L186" s="31"/>
      <c r="M186" s="133" t="s">
        <v>19</v>
      </c>
      <c r="N186" s="134" t="s">
        <v>47</v>
      </c>
      <c r="P186" s="135">
        <f>O186*H186</f>
        <v>0</v>
      </c>
      <c r="Q186" s="135">
        <v>0</v>
      </c>
      <c r="R186" s="135">
        <f>Q186*H186</f>
        <v>0</v>
      </c>
      <c r="S186" s="135">
        <v>0</v>
      </c>
      <c r="T186" s="136">
        <f>S186*H186</f>
        <v>0</v>
      </c>
      <c r="AR186" s="137" t="s">
        <v>562</v>
      </c>
      <c r="AT186" s="137" t="s">
        <v>128</v>
      </c>
      <c r="AU186" s="137" t="s">
        <v>84</v>
      </c>
      <c r="AY186" s="16" t="s">
        <v>126</v>
      </c>
      <c r="BE186" s="138">
        <f>IF(N186="základní",J186,0)</f>
        <v>0</v>
      </c>
      <c r="BF186" s="138">
        <f>IF(N186="snížená",J186,0)</f>
        <v>0</v>
      </c>
      <c r="BG186" s="138">
        <f>IF(N186="zákl. přenesená",J186,0)</f>
        <v>0</v>
      </c>
      <c r="BH186" s="138">
        <f>IF(N186="sníž. přenesená",J186,0)</f>
        <v>0</v>
      </c>
      <c r="BI186" s="138">
        <f>IF(N186="nulová",J186,0)</f>
        <v>0</v>
      </c>
      <c r="BJ186" s="16" t="s">
        <v>84</v>
      </c>
      <c r="BK186" s="138">
        <f>ROUND(I186*H186,2)</f>
        <v>0</v>
      </c>
      <c r="BL186" s="16" t="s">
        <v>562</v>
      </c>
      <c r="BM186" s="137" t="s">
        <v>1301</v>
      </c>
    </row>
    <row r="187" spans="2:65" s="1" customFormat="1">
      <c r="B187" s="31"/>
      <c r="D187" s="139" t="s">
        <v>135</v>
      </c>
      <c r="F187" s="140" t="s">
        <v>1302</v>
      </c>
      <c r="I187" s="141"/>
      <c r="L187" s="31"/>
      <c r="M187" s="142"/>
      <c r="T187" s="52"/>
      <c r="AT187" s="16" t="s">
        <v>135</v>
      </c>
      <c r="AU187" s="16" t="s">
        <v>84</v>
      </c>
    </row>
    <row r="188" spans="2:65" s="1" customFormat="1" ht="16.5" customHeight="1">
      <c r="B188" s="31"/>
      <c r="C188" s="126" t="s">
        <v>585</v>
      </c>
      <c r="D188" s="126" t="s">
        <v>128</v>
      </c>
      <c r="E188" s="127" t="s">
        <v>1303</v>
      </c>
      <c r="F188" s="128" t="s">
        <v>1304</v>
      </c>
      <c r="G188" s="129" t="s">
        <v>131</v>
      </c>
      <c r="H188" s="130">
        <v>48</v>
      </c>
      <c r="I188" s="131"/>
      <c r="J188" s="132">
        <f>ROUND(I188*H188,2)</f>
        <v>0</v>
      </c>
      <c r="K188" s="128" t="s">
        <v>132</v>
      </c>
      <c r="L188" s="31"/>
      <c r="M188" s="133" t="s">
        <v>19</v>
      </c>
      <c r="N188" s="134" t="s">
        <v>47</v>
      </c>
      <c r="P188" s="135">
        <f>O188*H188</f>
        <v>0</v>
      </c>
      <c r="Q188" s="135">
        <v>0</v>
      </c>
      <c r="R188" s="135">
        <f>Q188*H188</f>
        <v>0</v>
      </c>
      <c r="S188" s="135">
        <v>0</v>
      </c>
      <c r="T188" s="136">
        <f>S188*H188</f>
        <v>0</v>
      </c>
      <c r="AR188" s="137" t="s">
        <v>562</v>
      </c>
      <c r="AT188" s="137" t="s">
        <v>128</v>
      </c>
      <c r="AU188" s="137" t="s">
        <v>84</v>
      </c>
      <c r="AY188" s="16" t="s">
        <v>126</v>
      </c>
      <c r="BE188" s="138">
        <f>IF(N188="základní",J188,0)</f>
        <v>0</v>
      </c>
      <c r="BF188" s="138">
        <f>IF(N188="snížená",J188,0)</f>
        <v>0</v>
      </c>
      <c r="BG188" s="138">
        <f>IF(N188="zákl. přenesená",J188,0)</f>
        <v>0</v>
      </c>
      <c r="BH188" s="138">
        <f>IF(N188="sníž. přenesená",J188,0)</f>
        <v>0</v>
      </c>
      <c r="BI188" s="138">
        <f>IF(N188="nulová",J188,0)</f>
        <v>0</v>
      </c>
      <c r="BJ188" s="16" t="s">
        <v>84</v>
      </c>
      <c r="BK188" s="138">
        <f>ROUND(I188*H188,2)</f>
        <v>0</v>
      </c>
      <c r="BL188" s="16" t="s">
        <v>562</v>
      </c>
      <c r="BM188" s="137" t="s">
        <v>1305</v>
      </c>
    </row>
    <row r="189" spans="2:65" s="1" customFormat="1">
      <c r="B189" s="31"/>
      <c r="D189" s="139" t="s">
        <v>135</v>
      </c>
      <c r="F189" s="140" t="s">
        <v>1306</v>
      </c>
      <c r="I189" s="141"/>
      <c r="L189" s="31"/>
      <c r="M189" s="142"/>
      <c r="T189" s="52"/>
      <c r="AT189" s="16" t="s">
        <v>135</v>
      </c>
      <c r="AU189" s="16" t="s">
        <v>84</v>
      </c>
    </row>
    <row r="190" spans="2:65" s="1" customFormat="1" ht="16.5" customHeight="1">
      <c r="B190" s="31"/>
      <c r="C190" s="126" t="s">
        <v>590</v>
      </c>
      <c r="D190" s="126" t="s">
        <v>128</v>
      </c>
      <c r="E190" s="127" t="s">
        <v>1307</v>
      </c>
      <c r="F190" s="128" t="s">
        <v>1308</v>
      </c>
      <c r="G190" s="129" t="s">
        <v>253</v>
      </c>
      <c r="H190" s="130">
        <v>80</v>
      </c>
      <c r="I190" s="131"/>
      <c r="J190" s="132">
        <f>ROUND(I190*H190,2)</f>
        <v>0</v>
      </c>
      <c r="K190" s="128" t="s">
        <v>132</v>
      </c>
      <c r="L190" s="31"/>
      <c r="M190" s="133" t="s">
        <v>19</v>
      </c>
      <c r="N190" s="134" t="s">
        <v>47</v>
      </c>
      <c r="P190" s="135">
        <f>O190*H190</f>
        <v>0</v>
      </c>
      <c r="Q190" s="135">
        <v>0</v>
      </c>
      <c r="R190" s="135">
        <f>Q190*H190</f>
        <v>0</v>
      </c>
      <c r="S190" s="135">
        <v>0</v>
      </c>
      <c r="T190" s="136">
        <f>S190*H190</f>
        <v>0</v>
      </c>
      <c r="AR190" s="137" t="s">
        <v>562</v>
      </c>
      <c r="AT190" s="137" t="s">
        <v>128</v>
      </c>
      <c r="AU190" s="137" t="s">
        <v>84</v>
      </c>
      <c r="AY190" s="16" t="s">
        <v>126</v>
      </c>
      <c r="BE190" s="138">
        <f>IF(N190="základní",J190,0)</f>
        <v>0</v>
      </c>
      <c r="BF190" s="138">
        <f>IF(N190="snížená",J190,0)</f>
        <v>0</v>
      </c>
      <c r="BG190" s="138">
        <f>IF(N190="zákl. přenesená",J190,0)</f>
        <v>0</v>
      </c>
      <c r="BH190" s="138">
        <f>IF(N190="sníž. přenesená",J190,0)</f>
        <v>0</v>
      </c>
      <c r="BI190" s="138">
        <f>IF(N190="nulová",J190,0)</f>
        <v>0</v>
      </c>
      <c r="BJ190" s="16" t="s">
        <v>84</v>
      </c>
      <c r="BK190" s="138">
        <f>ROUND(I190*H190,2)</f>
        <v>0</v>
      </c>
      <c r="BL190" s="16" t="s">
        <v>562</v>
      </c>
      <c r="BM190" s="137" t="s">
        <v>1309</v>
      </c>
    </row>
    <row r="191" spans="2:65" s="1" customFormat="1">
      <c r="B191" s="31"/>
      <c r="D191" s="139" t="s">
        <v>135</v>
      </c>
      <c r="F191" s="140" t="s">
        <v>1310</v>
      </c>
      <c r="I191" s="141"/>
      <c r="L191" s="31"/>
      <c r="M191" s="142"/>
      <c r="T191" s="52"/>
      <c r="AT191" s="16" t="s">
        <v>135</v>
      </c>
      <c r="AU191" s="16" t="s">
        <v>84</v>
      </c>
    </row>
    <row r="192" spans="2:65" s="1" customFormat="1" ht="16.5" customHeight="1">
      <c r="B192" s="31"/>
      <c r="C192" s="164" t="s">
        <v>595</v>
      </c>
      <c r="D192" s="164" t="s">
        <v>362</v>
      </c>
      <c r="E192" s="165" t="s">
        <v>1311</v>
      </c>
      <c r="F192" s="166" t="s">
        <v>1312</v>
      </c>
      <c r="G192" s="167" t="s">
        <v>253</v>
      </c>
      <c r="H192" s="168">
        <v>80</v>
      </c>
      <c r="I192" s="169"/>
      <c r="J192" s="170">
        <f>ROUND(I192*H192,2)</f>
        <v>0</v>
      </c>
      <c r="K192" s="166" t="s">
        <v>132</v>
      </c>
      <c r="L192" s="171"/>
      <c r="M192" s="172" t="s">
        <v>19</v>
      </c>
      <c r="N192" s="173" t="s">
        <v>47</v>
      </c>
      <c r="P192" s="135">
        <f>O192*H192</f>
        <v>0</v>
      </c>
      <c r="Q192" s="135">
        <v>0</v>
      </c>
      <c r="R192" s="135">
        <f>Q192*H192</f>
        <v>0</v>
      </c>
      <c r="S192" s="135">
        <v>0</v>
      </c>
      <c r="T192" s="136">
        <f>S192*H192</f>
        <v>0</v>
      </c>
      <c r="AR192" s="137" t="s">
        <v>1027</v>
      </c>
      <c r="AT192" s="137" t="s">
        <v>362</v>
      </c>
      <c r="AU192" s="137" t="s">
        <v>84</v>
      </c>
      <c r="AY192" s="16" t="s">
        <v>126</v>
      </c>
      <c r="BE192" s="138">
        <f>IF(N192="základní",J192,0)</f>
        <v>0</v>
      </c>
      <c r="BF192" s="138">
        <f>IF(N192="snížená",J192,0)</f>
        <v>0</v>
      </c>
      <c r="BG192" s="138">
        <f>IF(N192="zákl. přenesená",J192,0)</f>
        <v>0</v>
      </c>
      <c r="BH192" s="138">
        <f>IF(N192="sníž. přenesená",J192,0)</f>
        <v>0</v>
      </c>
      <c r="BI192" s="138">
        <f>IF(N192="nulová",J192,0)</f>
        <v>0</v>
      </c>
      <c r="BJ192" s="16" t="s">
        <v>84</v>
      </c>
      <c r="BK192" s="138">
        <f>ROUND(I192*H192,2)</f>
        <v>0</v>
      </c>
      <c r="BL192" s="16" t="s">
        <v>562</v>
      </c>
      <c r="BM192" s="137" t="s">
        <v>1313</v>
      </c>
    </row>
    <row r="193" spans="2:65" s="1" customFormat="1" ht="16.5" customHeight="1">
      <c r="B193" s="31"/>
      <c r="C193" s="126" t="s">
        <v>600</v>
      </c>
      <c r="D193" s="126" t="s">
        <v>128</v>
      </c>
      <c r="E193" s="127" t="s">
        <v>1314</v>
      </c>
      <c r="F193" s="128" t="s">
        <v>1315</v>
      </c>
      <c r="G193" s="129" t="s">
        <v>253</v>
      </c>
      <c r="H193" s="130">
        <v>20</v>
      </c>
      <c r="I193" s="131"/>
      <c r="J193" s="132">
        <f>ROUND(I193*H193,2)</f>
        <v>0</v>
      </c>
      <c r="K193" s="128" t="s">
        <v>132</v>
      </c>
      <c r="L193" s="31"/>
      <c r="M193" s="133" t="s">
        <v>19</v>
      </c>
      <c r="N193" s="134" t="s">
        <v>47</v>
      </c>
      <c r="P193" s="135">
        <f>O193*H193</f>
        <v>0</v>
      </c>
      <c r="Q193" s="135">
        <v>0</v>
      </c>
      <c r="R193" s="135">
        <f>Q193*H193</f>
        <v>0</v>
      </c>
      <c r="S193" s="135">
        <v>0</v>
      </c>
      <c r="T193" s="136">
        <f>S193*H193</f>
        <v>0</v>
      </c>
      <c r="AR193" s="137" t="s">
        <v>562</v>
      </c>
      <c r="AT193" s="137" t="s">
        <v>128</v>
      </c>
      <c r="AU193" s="137" t="s">
        <v>84</v>
      </c>
      <c r="AY193" s="16" t="s">
        <v>126</v>
      </c>
      <c r="BE193" s="138">
        <f>IF(N193="základní",J193,0)</f>
        <v>0</v>
      </c>
      <c r="BF193" s="138">
        <f>IF(N193="snížená",J193,0)</f>
        <v>0</v>
      </c>
      <c r="BG193" s="138">
        <f>IF(N193="zákl. přenesená",J193,0)</f>
        <v>0</v>
      </c>
      <c r="BH193" s="138">
        <f>IF(N193="sníž. přenesená",J193,0)</f>
        <v>0</v>
      </c>
      <c r="BI193" s="138">
        <f>IF(N193="nulová",J193,0)</f>
        <v>0</v>
      </c>
      <c r="BJ193" s="16" t="s">
        <v>84</v>
      </c>
      <c r="BK193" s="138">
        <f>ROUND(I193*H193,2)</f>
        <v>0</v>
      </c>
      <c r="BL193" s="16" t="s">
        <v>562</v>
      </c>
      <c r="BM193" s="137" t="s">
        <v>1316</v>
      </c>
    </row>
    <row r="194" spans="2:65" s="1" customFormat="1">
      <c r="B194" s="31"/>
      <c r="D194" s="139" t="s">
        <v>135</v>
      </c>
      <c r="F194" s="140" t="s">
        <v>1317</v>
      </c>
      <c r="I194" s="141"/>
      <c r="L194" s="31"/>
      <c r="M194" s="142"/>
      <c r="T194" s="52"/>
      <c r="AT194" s="16" t="s">
        <v>135</v>
      </c>
      <c r="AU194" s="16" t="s">
        <v>84</v>
      </c>
    </row>
    <row r="195" spans="2:65" s="1" customFormat="1" ht="16.5" customHeight="1">
      <c r="B195" s="31"/>
      <c r="C195" s="126" t="s">
        <v>605</v>
      </c>
      <c r="D195" s="126" t="s">
        <v>128</v>
      </c>
      <c r="E195" s="127" t="s">
        <v>1318</v>
      </c>
      <c r="F195" s="128" t="s">
        <v>1319</v>
      </c>
      <c r="G195" s="129" t="s">
        <v>131</v>
      </c>
      <c r="H195" s="130">
        <v>48</v>
      </c>
      <c r="I195" s="131"/>
      <c r="J195" s="132">
        <f>ROUND(I195*H195,2)</f>
        <v>0</v>
      </c>
      <c r="K195" s="128" t="s">
        <v>132</v>
      </c>
      <c r="L195" s="31"/>
      <c r="M195" s="133" t="s">
        <v>19</v>
      </c>
      <c r="N195" s="134" t="s">
        <v>47</v>
      </c>
      <c r="P195" s="135">
        <f>O195*H195</f>
        <v>0</v>
      </c>
      <c r="Q195" s="135">
        <v>0</v>
      </c>
      <c r="R195" s="135">
        <f>Q195*H195</f>
        <v>0</v>
      </c>
      <c r="S195" s="135">
        <v>0</v>
      </c>
      <c r="T195" s="136">
        <f>S195*H195</f>
        <v>0</v>
      </c>
      <c r="AR195" s="137" t="s">
        <v>562</v>
      </c>
      <c r="AT195" s="137" t="s">
        <v>128</v>
      </c>
      <c r="AU195" s="137" t="s">
        <v>84</v>
      </c>
      <c r="AY195" s="16" t="s">
        <v>126</v>
      </c>
      <c r="BE195" s="138">
        <f>IF(N195="základní",J195,0)</f>
        <v>0</v>
      </c>
      <c r="BF195" s="138">
        <f>IF(N195="snížená",J195,0)</f>
        <v>0</v>
      </c>
      <c r="BG195" s="138">
        <f>IF(N195="zákl. přenesená",J195,0)</f>
        <v>0</v>
      </c>
      <c r="BH195" s="138">
        <f>IF(N195="sníž. přenesená",J195,0)</f>
        <v>0</v>
      </c>
      <c r="BI195" s="138">
        <f>IF(N195="nulová",J195,0)</f>
        <v>0</v>
      </c>
      <c r="BJ195" s="16" t="s">
        <v>84</v>
      </c>
      <c r="BK195" s="138">
        <f>ROUND(I195*H195,2)</f>
        <v>0</v>
      </c>
      <c r="BL195" s="16" t="s">
        <v>562</v>
      </c>
      <c r="BM195" s="137" t="s">
        <v>1320</v>
      </c>
    </row>
    <row r="196" spans="2:65" s="1" customFormat="1">
      <c r="B196" s="31"/>
      <c r="D196" s="139" t="s">
        <v>135</v>
      </c>
      <c r="F196" s="140" t="s">
        <v>1321</v>
      </c>
      <c r="I196" s="141"/>
      <c r="L196" s="31"/>
      <c r="M196" s="142"/>
      <c r="T196" s="52"/>
      <c r="AT196" s="16" t="s">
        <v>135</v>
      </c>
      <c r="AU196" s="16" t="s">
        <v>84</v>
      </c>
    </row>
    <row r="197" spans="2:65" s="1" customFormat="1" ht="16.5" customHeight="1">
      <c r="B197" s="31"/>
      <c r="C197" s="126" t="s">
        <v>611</v>
      </c>
      <c r="D197" s="126" t="s">
        <v>128</v>
      </c>
      <c r="E197" s="127" t="s">
        <v>1322</v>
      </c>
      <c r="F197" s="128" t="s">
        <v>1323</v>
      </c>
      <c r="G197" s="129" t="s">
        <v>253</v>
      </c>
      <c r="H197" s="130">
        <v>20</v>
      </c>
      <c r="I197" s="131"/>
      <c r="J197" s="132">
        <f>ROUND(I197*H197,2)</f>
        <v>0</v>
      </c>
      <c r="K197" s="128" t="s">
        <v>132</v>
      </c>
      <c r="L197" s="31"/>
      <c r="M197" s="133" t="s">
        <v>19</v>
      </c>
      <c r="N197" s="134" t="s">
        <v>47</v>
      </c>
      <c r="P197" s="135">
        <f>O197*H197</f>
        <v>0</v>
      </c>
      <c r="Q197" s="135">
        <v>0</v>
      </c>
      <c r="R197" s="135">
        <f>Q197*H197</f>
        <v>0</v>
      </c>
      <c r="S197" s="135">
        <v>0</v>
      </c>
      <c r="T197" s="136">
        <f>S197*H197</f>
        <v>0</v>
      </c>
      <c r="AR197" s="137" t="s">
        <v>562</v>
      </c>
      <c r="AT197" s="137" t="s">
        <v>128</v>
      </c>
      <c r="AU197" s="137" t="s">
        <v>84</v>
      </c>
      <c r="AY197" s="16" t="s">
        <v>126</v>
      </c>
      <c r="BE197" s="138">
        <f>IF(N197="základní",J197,0)</f>
        <v>0</v>
      </c>
      <c r="BF197" s="138">
        <f>IF(N197="snížená",J197,0)</f>
        <v>0</v>
      </c>
      <c r="BG197" s="138">
        <f>IF(N197="zákl. přenesená",J197,0)</f>
        <v>0</v>
      </c>
      <c r="BH197" s="138">
        <f>IF(N197="sníž. přenesená",J197,0)</f>
        <v>0</v>
      </c>
      <c r="BI197" s="138">
        <f>IF(N197="nulová",J197,0)</f>
        <v>0</v>
      </c>
      <c r="BJ197" s="16" t="s">
        <v>84</v>
      </c>
      <c r="BK197" s="138">
        <f>ROUND(I197*H197,2)</f>
        <v>0</v>
      </c>
      <c r="BL197" s="16" t="s">
        <v>562</v>
      </c>
      <c r="BM197" s="137" t="s">
        <v>1324</v>
      </c>
    </row>
    <row r="198" spans="2:65" s="1" customFormat="1">
      <c r="B198" s="31"/>
      <c r="D198" s="139" t="s">
        <v>135</v>
      </c>
      <c r="F198" s="140" t="s">
        <v>1325</v>
      </c>
      <c r="I198" s="141"/>
      <c r="L198" s="31"/>
      <c r="M198" s="142"/>
      <c r="T198" s="52"/>
      <c r="AT198" s="16" t="s">
        <v>135</v>
      </c>
      <c r="AU198" s="16" t="s">
        <v>84</v>
      </c>
    </row>
    <row r="199" spans="2:65" s="1" customFormat="1" ht="16.5" customHeight="1">
      <c r="B199" s="31"/>
      <c r="C199" s="126" t="s">
        <v>617</v>
      </c>
      <c r="D199" s="126" t="s">
        <v>128</v>
      </c>
      <c r="E199" s="127" t="s">
        <v>1326</v>
      </c>
      <c r="F199" s="128" t="s">
        <v>1327</v>
      </c>
      <c r="G199" s="129" t="s">
        <v>253</v>
      </c>
      <c r="H199" s="130">
        <v>220</v>
      </c>
      <c r="I199" s="131"/>
      <c r="J199" s="132">
        <f>ROUND(I199*H199,2)</f>
        <v>0</v>
      </c>
      <c r="K199" s="128" t="s">
        <v>132</v>
      </c>
      <c r="L199" s="31"/>
      <c r="M199" s="133" t="s">
        <v>19</v>
      </c>
      <c r="N199" s="134" t="s">
        <v>47</v>
      </c>
      <c r="P199" s="135">
        <f>O199*H199</f>
        <v>0</v>
      </c>
      <c r="Q199" s="135">
        <v>0</v>
      </c>
      <c r="R199" s="135">
        <f>Q199*H199</f>
        <v>0</v>
      </c>
      <c r="S199" s="135">
        <v>0</v>
      </c>
      <c r="T199" s="136">
        <f>S199*H199</f>
        <v>0</v>
      </c>
      <c r="AR199" s="137" t="s">
        <v>562</v>
      </c>
      <c r="AT199" s="137" t="s">
        <v>128</v>
      </c>
      <c r="AU199" s="137" t="s">
        <v>84</v>
      </c>
      <c r="AY199" s="16" t="s">
        <v>126</v>
      </c>
      <c r="BE199" s="138">
        <f>IF(N199="základní",J199,0)</f>
        <v>0</v>
      </c>
      <c r="BF199" s="138">
        <f>IF(N199="snížená",J199,0)</f>
        <v>0</v>
      </c>
      <c r="BG199" s="138">
        <f>IF(N199="zákl. přenesená",J199,0)</f>
        <v>0</v>
      </c>
      <c r="BH199" s="138">
        <f>IF(N199="sníž. přenesená",J199,0)</f>
        <v>0</v>
      </c>
      <c r="BI199" s="138">
        <f>IF(N199="nulová",J199,0)</f>
        <v>0</v>
      </c>
      <c r="BJ199" s="16" t="s">
        <v>84</v>
      </c>
      <c r="BK199" s="138">
        <f>ROUND(I199*H199,2)</f>
        <v>0</v>
      </c>
      <c r="BL199" s="16" t="s">
        <v>562</v>
      </c>
      <c r="BM199" s="137" t="s">
        <v>1328</v>
      </c>
    </row>
    <row r="200" spans="2:65" s="1" customFormat="1">
      <c r="B200" s="31"/>
      <c r="D200" s="139" t="s">
        <v>135</v>
      </c>
      <c r="F200" s="140" t="s">
        <v>1329</v>
      </c>
      <c r="I200" s="141"/>
      <c r="L200" s="31"/>
      <c r="M200" s="142"/>
      <c r="T200" s="52"/>
      <c r="AT200" s="16" t="s">
        <v>135</v>
      </c>
      <c r="AU200" s="16" t="s">
        <v>84</v>
      </c>
    </row>
    <row r="201" spans="2:65" s="1" customFormat="1" ht="16.5" customHeight="1">
      <c r="B201" s="31"/>
      <c r="C201" s="126" t="s">
        <v>622</v>
      </c>
      <c r="D201" s="126" t="s">
        <v>128</v>
      </c>
      <c r="E201" s="127" t="s">
        <v>1330</v>
      </c>
      <c r="F201" s="128" t="s">
        <v>1331</v>
      </c>
      <c r="G201" s="129" t="s">
        <v>131</v>
      </c>
      <c r="H201" s="130">
        <v>55</v>
      </c>
      <c r="I201" s="131"/>
      <c r="J201" s="132">
        <f>ROUND(I201*H201,2)</f>
        <v>0</v>
      </c>
      <c r="K201" s="128" t="s">
        <v>132</v>
      </c>
      <c r="L201" s="31"/>
      <c r="M201" s="133" t="s">
        <v>19</v>
      </c>
      <c r="N201" s="134" t="s">
        <v>47</v>
      </c>
      <c r="P201" s="135">
        <f>O201*H201</f>
        <v>0</v>
      </c>
      <c r="Q201" s="135">
        <v>0</v>
      </c>
      <c r="R201" s="135">
        <f>Q201*H201</f>
        <v>0</v>
      </c>
      <c r="S201" s="135">
        <v>0</v>
      </c>
      <c r="T201" s="136">
        <f>S201*H201</f>
        <v>0</v>
      </c>
      <c r="AR201" s="137" t="s">
        <v>562</v>
      </c>
      <c r="AT201" s="137" t="s">
        <v>128</v>
      </c>
      <c r="AU201" s="137" t="s">
        <v>84</v>
      </c>
      <c r="AY201" s="16" t="s">
        <v>126</v>
      </c>
      <c r="BE201" s="138">
        <f>IF(N201="základní",J201,0)</f>
        <v>0</v>
      </c>
      <c r="BF201" s="138">
        <f>IF(N201="snížená",J201,0)</f>
        <v>0</v>
      </c>
      <c r="BG201" s="138">
        <f>IF(N201="zákl. přenesená",J201,0)</f>
        <v>0</v>
      </c>
      <c r="BH201" s="138">
        <f>IF(N201="sníž. přenesená",J201,0)</f>
        <v>0</v>
      </c>
      <c r="BI201" s="138">
        <f>IF(N201="nulová",J201,0)</f>
        <v>0</v>
      </c>
      <c r="BJ201" s="16" t="s">
        <v>84</v>
      </c>
      <c r="BK201" s="138">
        <f>ROUND(I201*H201,2)</f>
        <v>0</v>
      </c>
      <c r="BL201" s="16" t="s">
        <v>562</v>
      </c>
      <c r="BM201" s="137" t="s">
        <v>1332</v>
      </c>
    </row>
    <row r="202" spans="2:65" s="1" customFormat="1">
      <c r="B202" s="31"/>
      <c r="D202" s="139" t="s">
        <v>135</v>
      </c>
      <c r="F202" s="140" t="s">
        <v>1333</v>
      </c>
      <c r="I202" s="141"/>
      <c r="L202" s="31"/>
      <c r="M202" s="142"/>
      <c r="T202" s="52"/>
      <c r="AT202" s="16" t="s">
        <v>135</v>
      </c>
      <c r="AU202" s="16" t="s">
        <v>84</v>
      </c>
    </row>
    <row r="203" spans="2:65" s="1" customFormat="1" ht="16.5" customHeight="1">
      <c r="B203" s="31"/>
      <c r="C203" s="126" t="s">
        <v>629</v>
      </c>
      <c r="D203" s="126" t="s">
        <v>128</v>
      </c>
      <c r="E203" s="127" t="s">
        <v>1334</v>
      </c>
      <c r="F203" s="128" t="s">
        <v>1335</v>
      </c>
      <c r="G203" s="129" t="s">
        <v>253</v>
      </c>
      <c r="H203" s="130">
        <v>220</v>
      </c>
      <c r="I203" s="131"/>
      <c r="J203" s="132">
        <f>ROUND(I203*H203,2)</f>
        <v>0</v>
      </c>
      <c r="K203" s="128" t="s">
        <v>132</v>
      </c>
      <c r="L203" s="31"/>
      <c r="M203" s="133" t="s">
        <v>19</v>
      </c>
      <c r="N203" s="134" t="s">
        <v>47</v>
      </c>
      <c r="P203" s="135">
        <f>O203*H203</f>
        <v>0</v>
      </c>
      <c r="Q203" s="135">
        <v>0</v>
      </c>
      <c r="R203" s="135">
        <f>Q203*H203</f>
        <v>0</v>
      </c>
      <c r="S203" s="135">
        <v>0</v>
      </c>
      <c r="T203" s="136">
        <f>S203*H203</f>
        <v>0</v>
      </c>
      <c r="AR203" s="137" t="s">
        <v>562</v>
      </c>
      <c r="AT203" s="137" t="s">
        <v>128</v>
      </c>
      <c r="AU203" s="137" t="s">
        <v>84</v>
      </c>
      <c r="AY203" s="16" t="s">
        <v>126</v>
      </c>
      <c r="BE203" s="138">
        <f>IF(N203="základní",J203,0)</f>
        <v>0</v>
      </c>
      <c r="BF203" s="138">
        <f>IF(N203="snížená",J203,0)</f>
        <v>0</v>
      </c>
      <c r="BG203" s="138">
        <f>IF(N203="zákl. přenesená",J203,0)</f>
        <v>0</v>
      </c>
      <c r="BH203" s="138">
        <f>IF(N203="sníž. přenesená",J203,0)</f>
        <v>0</v>
      </c>
      <c r="BI203" s="138">
        <f>IF(N203="nulová",J203,0)</f>
        <v>0</v>
      </c>
      <c r="BJ203" s="16" t="s">
        <v>84</v>
      </c>
      <c r="BK203" s="138">
        <f>ROUND(I203*H203,2)</f>
        <v>0</v>
      </c>
      <c r="BL203" s="16" t="s">
        <v>562</v>
      </c>
      <c r="BM203" s="137" t="s">
        <v>1336</v>
      </c>
    </row>
    <row r="204" spans="2:65" s="1" customFormat="1">
      <c r="B204" s="31"/>
      <c r="D204" s="139" t="s">
        <v>135</v>
      </c>
      <c r="F204" s="140" t="s">
        <v>1337</v>
      </c>
      <c r="I204" s="141"/>
      <c r="L204" s="31"/>
      <c r="M204" s="142"/>
      <c r="T204" s="52"/>
      <c r="AT204" s="16" t="s">
        <v>135</v>
      </c>
      <c r="AU204" s="16" t="s">
        <v>84</v>
      </c>
    </row>
    <row r="205" spans="2:65" s="1" customFormat="1" ht="16.5" customHeight="1">
      <c r="B205" s="31"/>
      <c r="C205" s="126" t="s">
        <v>634</v>
      </c>
      <c r="D205" s="126" t="s">
        <v>128</v>
      </c>
      <c r="E205" s="127" t="s">
        <v>1338</v>
      </c>
      <c r="F205" s="128" t="s">
        <v>1339</v>
      </c>
      <c r="G205" s="129" t="s">
        <v>131</v>
      </c>
      <c r="H205" s="130">
        <v>55</v>
      </c>
      <c r="I205" s="131"/>
      <c r="J205" s="132">
        <f>ROUND(I205*H205,2)</f>
        <v>0</v>
      </c>
      <c r="K205" s="128" t="s">
        <v>132</v>
      </c>
      <c r="L205" s="31"/>
      <c r="M205" s="133" t="s">
        <v>19</v>
      </c>
      <c r="N205" s="134" t="s">
        <v>47</v>
      </c>
      <c r="P205" s="135">
        <f>O205*H205</f>
        <v>0</v>
      </c>
      <c r="Q205" s="135">
        <v>0</v>
      </c>
      <c r="R205" s="135">
        <f>Q205*H205</f>
        <v>0</v>
      </c>
      <c r="S205" s="135">
        <v>0</v>
      </c>
      <c r="T205" s="136">
        <f>S205*H205</f>
        <v>0</v>
      </c>
      <c r="AR205" s="137" t="s">
        <v>562</v>
      </c>
      <c r="AT205" s="137" t="s">
        <v>128</v>
      </c>
      <c r="AU205" s="137" t="s">
        <v>84</v>
      </c>
      <c r="AY205" s="16" t="s">
        <v>126</v>
      </c>
      <c r="BE205" s="138">
        <f>IF(N205="základní",J205,0)</f>
        <v>0</v>
      </c>
      <c r="BF205" s="138">
        <f>IF(N205="snížená",J205,0)</f>
        <v>0</v>
      </c>
      <c r="BG205" s="138">
        <f>IF(N205="zákl. přenesená",J205,0)</f>
        <v>0</v>
      </c>
      <c r="BH205" s="138">
        <f>IF(N205="sníž. přenesená",J205,0)</f>
        <v>0</v>
      </c>
      <c r="BI205" s="138">
        <f>IF(N205="nulová",J205,0)</f>
        <v>0</v>
      </c>
      <c r="BJ205" s="16" t="s">
        <v>84</v>
      </c>
      <c r="BK205" s="138">
        <f>ROUND(I205*H205,2)</f>
        <v>0</v>
      </c>
      <c r="BL205" s="16" t="s">
        <v>562</v>
      </c>
      <c r="BM205" s="137" t="s">
        <v>1340</v>
      </c>
    </row>
    <row r="206" spans="2:65" s="1" customFormat="1">
      <c r="B206" s="31"/>
      <c r="D206" s="139" t="s">
        <v>135</v>
      </c>
      <c r="F206" s="140" t="s">
        <v>1341</v>
      </c>
      <c r="I206" s="141"/>
      <c r="L206" s="31"/>
      <c r="M206" s="142"/>
      <c r="T206" s="52"/>
      <c r="AT206" s="16" t="s">
        <v>135</v>
      </c>
      <c r="AU206" s="16" t="s">
        <v>84</v>
      </c>
    </row>
    <row r="207" spans="2:65" s="1" customFormat="1" ht="21.75" customHeight="1">
      <c r="B207" s="31"/>
      <c r="C207" s="126" t="s">
        <v>638</v>
      </c>
      <c r="D207" s="126" t="s">
        <v>128</v>
      </c>
      <c r="E207" s="127" t="s">
        <v>1342</v>
      </c>
      <c r="F207" s="128" t="s">
        <v>1343</v>
      </c>
      <c r="G207" s="129" t="s">
        <v>131</v>
      </c>
      <c r="H207" s="130">
        <v>55</v>
      </c>
      <c r="I207" s="131"/>
      <c r="J207" s="132">
        <f>ROUND(I207*H207,2)</f>
        <v>0</v>
      </c>
      <c r="K207" s="128" t="s">
        <v>132</v>
      </c>
      <c r="L207" s="31"/>
      <c r="M207" s="133" t="s">
        <v>19</v>
      </c>
      <c r="N207" s="134" t="s">
        <v>47</v>
      </c>
      <c r="P207" s="135">
        <f>O207*H207</f>
        <v>0</v>
      </c>
      <c r="Q207" s="135">
        <v>0</v>
      </c>
      <c r="R207" s="135">
        <f>Q207*H207</f>
        <v>0</v>
      </c>
      <c r="S207" s="135">
        <v>0</v>
      </c>
      <c r="T207" s="136">
        <f>S207*H207</f>
        <v>0</v>
      </c>
      <c r="AR207" s="137" t="s">
        <v>562</v>
      </c>
      <c r="AT207" s="137" t="s">
        <v>128</v>
      </c>
      <c r="AU207" s="137" t="s">
        <v>84</v>
      </c>
      <c r="AY207" s="16" t="s">
        <v>126</v>
      </c>
      <c r="BE207" s="138">
        <f>IF(N207="základní",J207,0)</f>
        <v>0</v>
      </c>
      <c r="BF207" s="138">
        <f>IF(N207="snížená",J207,0)</f>
        <v>0</v>
      </c>
      <c r="BG207" s="138">
        <f>IF(N207="zákl. přenesená",J207,0)</f>
        <v>0</v>
      </c>
      <c r="BH207" s="138">
        <f>IF(N207="sníž. přenesená",J207,0)</f>
        <v>0</v>
      </c>
      <c r="BI207" s="138">
        <f>IF(N207="nulová",J207,0)</f>
        <v>0</v>
      </c>
      <c r="BJ207" s="16" t="s">
        <v>84</v>
      </c>
      <c r="BK207" s="138">
        <f>ROUND(I207*H207,2)</f>
        <v>0</v>
      </c>
      <c r="BL207" s="16" t="s">
        <v>562</v>
      </c>
      <c r="BM207" s="137" t="s">
        <v>1344</v>
      </c>
    </row>
    <row r="208" spans="2:65" s="1" customFormat="1">
      <c r="B208" s="31"/>
      <c r="D208" s="139" t="s">
        <v>135</v>
      </c>
      <c r="F208" s="140" t="s">
        <v>1345</v>
      </c>
      <c r="I208" s="141"/>
      <c r="L208" s="31"/>
      <c r="M208" s="142"/>
      <c r="T208" s="52"/>
      <c r="AT208" s="16" t="s">
        <v>135</v>
      </c>
      <c r="AU208" s="16" t="s">
        <v>84</v>
      </c>
    </row>
    <row r="209" spans="2:65" s="1" customFormat="1" ht="16.5" customHeight="1">
      <c r="B209" s="31"/>
      <c r="C209" s="126" t="s">
        <v>644</v>
      </c>
      <c r="D209" s="126" t="s">
        <v>128</v>
      </c>
      <c r="E209" s="127" t="s">
        <v>1346</v>
      </c>
      <c r="F209" s="128" t="s">
        <v>1347</v>
      </c>
      <c r="G209" s="129" t="s">
        <v>131</v>
      </c>
      <c r="H209" s="130">
        <v>55</v>
      </c>
      <c r="I209" s="131"/>
      <c r="J209" s="132">
        <f>ROUND(I209*H209,2)</f>
        <v>0</v>
      </c>
      <c r="K209" s="128" t="s">
        <v>132</v>
      </c>
      <c r="L209" s="31"/>
      <c r="M209" s="133" t="s">
        <v>19</v>
      </c>
      <c r="N209" s="134" t="s">
        <v>47</v>
      </c>
      <c r="P209" s="135">
        <f>O209*H209</f>
        <v>0</v>
      </c>
      <c r="Q209" s="135">
        <v>0</v>
      </c>
      <c r="R209" s="135">
        <f>Q209*H209</f>
        <v>0</v>
      </c>
      <c r="S209" s="135">
        <v>0</v>
      </c>
      <c r="T209" s="136">
        <f>S209*H209</f>
        <v>0</v>
      </c>
      <c r="AR209" s="137" t="s">
        <v>562</v>
      </c>
      <c r="AT209" s="137" t="s">
        <v>128</v>
      </c>
      <c r="AU209" s="137" t="s">
        <v>84</v>
      </c>
      <c r="AY209" s="16" t="s">
        <v>126</v>
      </c>
      <c r="BE209" s="138">
        <f>IF(N209="základní",J209,0)</f>
        <v>0</v>
      </c>
      <c r="BF209" s="138">
        <f>IF(N209="snížená",J209,0)</f>
        <v>0</v>
      </c>
      <c r="BG209" s="138">
        <f>IF(N209="zákl. přenesená",J209,0)</f>
        <v>0</v>
      </c>
      <c r="BH209" s="138">
        <f>IF(N209="sníž. přenesená",J209,0)</f>
        <v>0</v>
      </c>
      <c r="BI209" s="138">
        <f>IF(N209="nulová",J209,0)</f>
        <v>0</v>
      </c>
      <c r="BJ209" s="16" t="s">
        <v>84</v>
      </c>
      <c r="BK209" s="138">
        <f>ROUND(I209*H209,2)</f>
        <v>0</v>
      </c>
      <c r="BL209" s="16" t="s">
        <v>562</v>
      </c>
      <c r="BM209" s="137" t="s">
        <v>1348</v>
      </c>
    </row>
    <row r="210" spans="2:65" s="1" customFormat="1">
      <c r="B210" s="31"/>
      <c r="D210" s="139" t="s">
        <v>135</v>
      </c>
      <c r="F210" s="140" t="s">
        <v>1349</v>
      </c>
      <c r="I210" s="141"/>
      <c r="L210" s="31"/>
      <c r="M210" s="142"/>
      <c r="T210" s="52"/>
      <c r="AT210" s="16" t="s">
        <v>135</v>
      </c>
      <c r="AU210" s="16" t="s">
        <v>84</v>
      </c>
    </row>
    <row r="211" spans="2:65" s="1" customFormat="1" ht="16.5" customHeight="1">
      <c r="B211" s="31"/>
      <c r="C211" s="126" t="s">
        <v>649</v>
      </c>
      <c r="D211" s="126" t="s">
        <v>128</v>
      </c>
      <c r="E211" s="127" t="s">
        <v>1350</v>
      </c>
      <c r="F211" s="128" t="s">
        <v>1351</v>
      </c>
      <c r="G211" s="129" t="s">
        <v>131</v>
      </c>
      <c r="H211" s="130">
        <v>55</v>
      </c>
      <c r="I211" s="131"/>
      <c r="J211" s="132">
        <f>ROUND(I211*H211,2)</f>
        <v>0</v>
      </c>
      <c r="K211" s="128" t="s">
        <v>132</v>
      </c>
      <c r="L211" s="31"/>
      <c r="M211" s="133" t="s">
        <v>19</v>
      </c>
      <c r="N211" s="134" t="s">
        <v>47</v>
      </c>
      <c r="P211" s="135">
        <f>O211*H211</f>
        <v>0</v>
      </c>
      <c r="Q211" s="135">
        <v>0</v>
      </c>
      <c r="R211" s="135">
        <f>Q211*H211</f>
        <v>0</v>
      </c>
      <c r="S211" s="135">
        <v>0</v>
      </c>
      <c r="T211" s="136">
        <f>S211*H211</f>
        <v>0</v>
      </c>
      <c r="AR211" s="137" t="s">
        <v>562</v>
      </c>
      <c r="AT211" s="137" t="s">
        <v>128</v>
      </c>
      <c r="AU211" s="137" t="s">
        <v>84</v>
      </c>
      <c r="AY211" s="16" t="s">
        <v>126</v>
      </c>
      <c r="BE211" s="138">
        <f>IF(N211="základní",J211,0)</f>
        <v>0</v>
      </c>
      <c r="BF211" s="138">
        <f>IF(N211="snížená",J211,0)</f>
        <v>0</v>
      </c>
      <c r="BG211" s="138">
        <f>IF(N211="zákl. přenesená",J211,0)</f>
        <v>0</v>
      </c>
      <c r="BH211" s="138">
        <f>IF(N211="sníž. přenesená",J211,0)</f>
        <v>0</v>
      </c>
      <c r="BI211" s="138">
        <f>IF(N211="nulová",J211,0)</f>
        <v>0</v>
      </c>
      <c r="BJ211" s="16" t="s">
        <v>84</v>
      </c>
      <c r="BK211" s="138">
        <f>ROUND(I211*H211,2)</f>
        <v>0</v>
      </c>
      <c r="BL211" s="16" t="s">
        <v>562</v>
      </c>
      <c r="BM211" s="137" t="s">
        <v>1352</v>
      </c>
    </row>
    <row r="212" spans="2:65" s="1" customFormat="1">
      <c r="B212" s="31"/>
      <c r="D212" s="139" t="s">
        <v>135</v>
      </c>
      <c r="F212" s="140" t="s">
        <v>1353</v>
      </c>
      <c r="I212" s="141"/>
      <c r="L212" s="31"/>
      <c r="M212" s="142"/>
      <c r="T212" s="52"/>
      <c r="AT212" s="16" t="s">
        <v>135</v>
      </c>
      <c r="AU212" s="16" t="s">
        <v>84</v>
      </c>
    </row>
    <row r="213" spans="2:65" s="1" customFormat="1" ht="16.5" customHeight="1">
      <c r="B213" s="31"/>
      <c r="C213" s="126" t="s">
        <v>653</v>
      </c>
      <c r="D213" s="126" t="s">
        <v>128</v>
      </c>
      <c r="E213" s="127" t="s">
        <v>1354</v>
      </c>
      <c r="F213" s="128" t="s">
        <v>1355</v>
      </c>
      <c r="G213" s="129" t="s">
        <v>345</v>
      </c>
      <c r="H213" s="130">
        <v>73.2</v>
      </c>
      <c r="I213" s="131"/>
      <c r="J213" s="132">
        <f>ROUND(I213*H213,2)</f>
        <v>0</v>
      </c>
      <c r="K213" s="128" t="s">
        <v>132</v>
      </c>
      <c r="L213" s="31"/>
      <c r="M213" s="133" t="s">
        <v>19</v>
      </c>
      <c r="N213" s="134" t="s">
        <v>47</v>
      </c>
      <c r="P213" s="135">
        <f>O213*H213</f>
        <v>0</v>
      </c>
      <c r="Q213" s="135">
        <v>0</v>
      </c>
      <c r="R213" s="135">
        <f>Q213*H213</f>
        <v>0</v>
      </c>
      <c r="S213" s="135">
        <v>0</v>
      </c>
      <c r="T213" s="136">
        <f>S213*H213</f>
        <v>0</v>
      </c>
      <c r="AR213" s="137" t="s">
        <v>562</v>
      </c>
      <c r="AT213" s="137" t="s">
        <v>128</v>
      </c>
      <c r="AU213" s="137" t="s">
        <v>84</v>
      </c>
      <c r="AY213" s="16" t="s">
        <v>126</v>
      </c>
      <c r="BE213" s="138">
        <f>IF(N213="základní",J213,0)</f>
        <v>0</v>
      </c>
      <c r="BF213" s="138">
        <f>IF(N213="snížená",J213,0)</f>
        <v>0</v>
      </c>
      <c r="BG213" s="138">
        <f>IF(N213="zákl. přenesená",J213,0)</f>
        <v>0</v>
      </c>
      <c r="BH213" s="138">
        <f>IF(N213="sníž. přenesená",J213,0)</f>
        <v>0</v>
      </c>
      <c r="BI213" s="138">
        <f>IF(N213="nulová",J213,0)</f>
        <v>0</v>
      </c>
      <c r="BJ213" s="16" t="s">
        <v>84</v>
      </c>
      <c r="BK213" s="138">
        <f>ROUND(I213*H213,2)</f>
        <v>0</v>
      </c>
      <c r="BL213" s="16" t="s">
        <v>562</v>
      </c>
      <c r="BM213" s="137" t="s">
        <v>1356</v>
      </c>
    </row>
    <row r="214" spans="2:65" s="1" customFormat="1">
      <c r="B214" s="31"/>
      <c r="D214" s="139" t="s">
        <v>135</v>
      </c>
      <c r="F214" s="140" t="s">
        <v>1357</v>
      </c>
      <c r="I214" s="141"/>
      <c r="L214" s="31"/>
      <c r="M214" s="142"/>
      <c r="T214" s="52"/>
      <c r="AT214" s="16" t="s">
        <v>135</v>
      </c>
      <c r="AU214" s="16" t="s">
        <v>84</v>
      </c>
    </row>
    <row r="215" spans="2:65" s="1" customFormat="1" ht="16.5" customHeight="1">
      <c r="B215" s="31"/>
      <c r="C215" s="126" t="s">
        <v>657</v>
      </c>
      <c r="D215" s="126" t="s">
        <v>128</v>
      </c>
      <c r="E215" s="127" t="s">
        <v>1358</v>
      </c>
      <c r="F215" s="128" t="s">
        <v>1359</v>
      </c>
      <c r="G215" s="129" t="s">
        <v>345</v>
      </c>
      <c r="H215" s="130">
        <v>1464</v>
      </c>
      <c r="I215" s="131"/>
      <c r="J215" s="132">
        <f>ROUND(I215*H215,2)</f>
        <v>0</v>
      </c>
      <c r="K215" s="128" t="s">
        <v>132</v>
      </c>
      <c r="L215" s="31"/>
      <c r="M215" s="133" t="s">
        <v>19</v>
      </c>
      <c r="N215" s="134" t="s">
        <v>47</v>
      </c>
      <c r="P215" s="135">
        <f>O215*H215</f>
        <v>0</v>
      </c>
      <c r="Q215" s="135">
        <v>0</v>
      </c>
      <c r="R215" s="135">
        <f>Q215*H215</f>
        <v>0</v>
      </c>
      <c r="S215" s="135">
        <v>0</v>
      </c>
      <c r="T215" s="136">
        <f>S215*H215</f>
        <v>0</v>
      </c>
      <c r="AR215" s="137" t="s">
        <v>562</v>
      </c>
      <c r="AT215" s="137" t="s">
        <v>128</v>
      </c>
      <c r="AU215" s="137" t="s">
        <v>84</v>
      </c>
      <c r="AY215" s="16" t="s">
        <v>126</v>
      </c>
      <c r="BE215" s="138">
        <f>IF(N215="základní",J215,0)</f>
        <v>0</v>
      </c>
      <c r="BF215" s="138">
        <f>IF(N215="snížená",J215,0)</f>
        <v>0</v>
      </c>
      <c r="BG215" s="138">
        <f>IF(N215="zákl. přenesená",J215,0)</f>
        <v>0</v>
      </c>
      <c r="BH215" s="138">
        <f>IF(N215="sníž. přenesená",J215,0)</f>
        <v>0</v>
      </c>
      <c r="BI215" s="138">
        <f>IF(N215="nulová",J215,0)</f>
        <v>0</v>
      </c>
      <c r="BJ215" s="16" t="s">
        <v>84</v>
      </c>
      <c r="BK215" s="138">
        <f>ROUND(I215*H215,2)</f>
        <v>0</v>
      </c>
      <c r="BL215" s="16" t="s">
        <v>562</v>
      </c>
      <c r="BM215" s="137" t="s">
        <v>1360</v>
      </c>
    </row>
    <row r="216" spans="2:65" s="1" customFormat="1">
      <c r="B216" s="31"/>
      <c r="D216" s="139" t="s">
        <v>135</v>
      </c>
      <c r="F216" s="140" t="s">
        <v>1361</v>
      </c>
      <c r="I216" s="141"/>
      <c r="L216" s="31"/>
      <c r="M216" s="142"/>
      <c r="T216" s="52"/>
      <c r="AT216" s="16" t="s">
        <v>135</v>
      </c>
      <c r="AU216" s="16" t="s">
        <v>84</v>
      </c>
    </row>
    <row r="217" spans="2:65" s="1" customFormat="1" ht="24.2" customHeight="1">
      <c r="B217" s="31"/>
      <c r="C217" s="126" t="s">
        <v>662</v>
      </c>
      <c r="D217" s="126" t="s">
        <v>128</v>
      </c>
      <c r="E217" s="127" t="s">
        <v>1362</v>
      </c>
      <c r="F217" s="128" t="s">
        <v>1363</v>
      </c>
      <c r="G217" s="129" t="s">
        <v>345</v>
      </c>
      <c r="H217" s="130">
        <v>53.4</v>
      </c>
      <c r="I217" s="131"/>
      <c r="J217" s="132">
        <f>ROUND(I217*H217,2)</f>
        <v>0</v>
      </c>
      <c r="K217" s="128" t="s">
        <v>132</v>
      </c>
      <c r="L217" s="31"/>
      <c r="M217" s="133" t="s">
        <v>19</v>
      </c>
      <c r="N217" s="134" t="s">
        <v>47</v>
      </c>
      <c r="P217" s="135">
        <f>O217*H217</f>
        <v>0</v>
      </c>
      <c r="Q217" s="135">
        <v>0</v>
      </c>
      <c r="R217" s="135">
        <f>Q217*H217</f>
        <v>0</v>
      </c>
      <c r="S217" s="135">
        <v>0</v>
      </c>
      <c r="T217" s="136">
        <f>S217*H217</f>
        <v>0</v>
      </c>
      <c r="AR217" s="137" t="s">
        <v>562</v>
      </c>
      <c r="AT217" s="137" t="s">
        <v>128</v>
      </c>
      <c r="AU217" s="137" t="s">
        <v>84</v>
      </c>
      <c r="AY217" s="16" t="s">
        <v>126</v>
      </c>
      <c r="BE217" s="138">
        <f>IF(N217="základní",J217,0)</f>
        <v>0</v>
      </c>
      <c r="BF217" s="138">
        <f>IF(N217="snížená",J217,0)</f>
        <v>0</v>
      </c>
      <c r="BG217" s="138">
        <f>IF(N217="zákl. přenesená",J217,0)</f>
        <v>0</v>
      </c>
      <c r="BH217" s="138">
        <f>IF(N217="sníž. přenesená",J217,0)</f>
        <v>0</v>
      </c>
      <c r="BI217" s="138">
        <f>IF(N217="nulová",J217,0)</f>
        <v>0</v>
      </c>
      <c r="BJ217" s="16" t="s">
        <v>84</v>
      </c>
      <c r="BK217" s="138">
        <f>ROUND(I217*H217,2)</f>
        <v>0</v>
      </c>
      <c r="BL217" s="16" t="s">
        <v>562</v>
      </c>
      <c r="BM217" s="137" t="s">
        <v>1364</v>
      </c>
    </row>
    <row r="218" spans="2:65" s="1" customFormat="1">
      <c r="B218" s="31"/>
      <c r="D218" s="139" t="s">
        <v>135</v>
      </c>
      <c r="F218" s="140" t="s">
        <v>1365</v>
      </c>
      <c r="I218" s="141"/>
      <c r="L218" s="31"/>
      <c r="M218" s="142"/>
      <c r="T218" s="52"/>
      <c r="AT218" s="16" t="s">
        <v>135</v>
      </c>
      <c r="AU218" s="16" t="s">
        <v>84</v>
      </c>
    </row>
    <row r="219" spans="2:65" s="1" customFormat="1" ht="24.2" customHeight="1">
      <c r="B219" s="31"/>
      <c r="C219" s="126" t="s">
        <v>666</v>
      </c>
      <c r="D219" s="126" t="s">
        <v>128</v>
      </c>
      <c r="E219" s="127" t="s">
        <v>1366</v>
      </c>
      <c r="F219" s="128" t="s">
        <v>1367</v>
      </c>
      <c r="G219" s="129" t="s">
        <v>345</v>
      </c>
      <c r="H219" s="130">
        <v>19.8</v>
      </c>
      <c r="I219" s="131"/>
      <c r="J219" s="132">
        <f>ROUND(I219*H219,2)</f>
        <v>0</v>
      </c>
      <c r="K219" s="128" t="s">
        <v>132</v>
      </c>
      <c r="L219" s="31"/>
      <c r="M219" s="133" t="s">
        <v>19</v>
      </c>
      <c r="N219" s="134" t="s">
        <v>47</v>
      </c>
      <c r="P219" s="135">
        <f>O219*H219</f>
        <v>0</v>
      </c>
      <c r="Q219" s="135">
        <v>0</v>
      </c>
      <c r="R219" s="135">
        <f>Q219*H219</f>
        <v>0</v>
      </c>
      <c r="S219" s="135">
        <v>0</v>
      </c>
      <c r="T219" s="136">
        <f>S219*H219</f>
        <v>0</v>
      </c>
      <c r="AR219" s="137" t="s">
        <v>562</v>
      </c>
      <c r="AT219" s="137" t="s">
        <v>128</v>
      </c>
      <c r="AU219" s="137" t="s">
        <v>84</v>
      </c>
      <c r="AY219" s="16" t="s">
        <v>126</v>
      </c>
      <c r="BE219" s="138">
        <f>IF(N219="základní",J219,0)</f>
        <v>0</v>
      </c>
      <c r="BF219" s="138">
        <f>IF(N219="snížená",J219,0)</f>
        <v>0</v>
      </c>
      <c r="BG219" s="138">
        <f>IF(N219="zákl. přenesená",J219,0)</f>
        <v>0</v>
      </c>
      <c r="BH219" s="138">
        <f>IF(N219="sníž. přenesená",J219,0)</f>
        <v>0</v>
      </c>
      <c r="BI219" s="138">
        <f>IF(N219="nulová",J219,0)</f>
        <v>0</v>
      </c>
      <c r="BJ219" s="16" t="s">
        <v>84</v>
      </c>
      <c r="BK219" s="138">
        <f>ROUND(I219*H219,2)</f>
        <v>0</v>
      </c>
      <c r="BL219" s="16" t="s">
        <v>562</v>
      </c>
      <c r="BM219" s="137" t="s">
        <v>1368</v>
      </c>
    </row>
    <row r="220" spans="2:65" s="1" customFormat="1">
      <c r="B220" s="31"/>
      <c r="D220" s="139" t="s">
        <v>135</v>
      </c>
      <c r="F220" s="140" t="s">
        <v>1369</v>
      </c>
      <c r="I220" s="141"/>
      <c r="L220" s="31"/>
      <c r="M220" s="142"/>
      <c r="T220" s="52"/>
      <c r="AT220" s="16" t="s">
        <v>135</v>
      </c>
      <c r="AU220" s="16" t="s">
        <v>84</v>
      </c>
    </row>
    <row r="221" spans="2:65" s="1" customFormat="1" ht="16.5" customHeight="1">
      <c r="B221" s="31"/>
      <c r="C221" s="126" t="s">
        <v>671</v>
      </c>
      <c r="D221" s="126" t="s">
        <v>128</v>
      </c>
      <c r="E221" s="127" t="s">
        <v>1370</v>
      </c>
      <c r="F221" s="128" t="s">
        <v>1371</v>
      </c>
      <c r="G221" s="129" t="s">
        <v>345</v>
      </c>
      <c r="H221" s="130">
        <v>45.39</v>
      </c>
      <c r="I221" s="131"/>
      <c r="J221" s="132">
        <f>ROUND(I221*H221,2)</f>
        <v>0</v>
      </c>
      <c r="K221" s="128" t="s">
        <v>132</v>
      </c>
      <c r="L221" s="31"/>
      <c r="M221" s="133" t="s">
        <v>19</v>
      </c>
      <c r="N221" s="134" t="s">
        <v>47</v>
      </c>
      <c r="P221" s="135">
        <f>O221*H221</f>
        <v>0</v>
      </c>
      <c r="Q221" s="135">
        <v>0</v>
      </c>
      <c r="R221" s="135">
        <f>Q221*H221</f>
        <v>0</v>
      </c>
      <c r="S221" s="135">
        <v>0</v>
      </c>
      <c r="T221" s="136">
        <f>S221*H221</f>
        <v>0</v>
      </c>
      <c r="AR221" s="137" t="s">
        <v>562</v>
      </c>
      <c r="AT221" s="137" t="s">
        <v>128</v>
      </c>
      <c r="AU221" s="137" t="s">
        <v>84</v>
      </c>
      <c r="AY221" s="16" t="s">
        <v>126</v>
      </c>
      <c r="BE221" s="138">
        <f>IF(N221="základní",J221,0)</f>
        <v>0</v>
      </c>
      <c r="BF221" s="138">
        <f>IF(N221="snížená",J221,0)</f>
        <v>0</v>
      </c>
      <c r="BG221" s="138">
        <f>IF(N221="zákl. přenesená",J221,0)</f>
        <v>0</v>
      </c>
      <c r="BH221" s="138">
        <f>IF(N221="sníž. přenesená",J221,0)</f>
        <v>0</v>
      </c>
      <c r="BI221" s="138">
        <f>IF(N221="nulová",J221,0)</f>
        <v>0</v>
      </c>
      <c r="BJ221" s="16" t="s">
        <v>84</v>
      </c>
      <c r="BK221" s="138">
        <f>ROUND(I221*H221,2)</f>
        <v>0</v>
      </c>
      <c r="BL221" s="16" t="s">
        <v>562</v>
      </c>
      <c r="BM221" s="137" t="s">
        <v>1372</v>
      </c>
    </row>
    <row r="222" spans="2:65" s="1" customFormat="1">
      <c r="B222" s="31"/>
      <c r="D222" s="139" t="s">
        <v>135</v>
      </c>
      <c r="F222" s="140" t="s">
        <v>1373</v>
      </c>
      <c r="I222" s="141"/>
      <c r="L222" s="31"/>
      <c r="M222" s="142"/>
      <c r="T222" s="52"/>
      <c r="AT222" s="16" t="s">
        <v>135</v>
      </c>
      <c r="AU222" s="16" t="s">
        <v>84</v>
      </c>
    </row>
    <row r="223" spans="2:65" s="1" customFormat="1" ht="21.75" customHeight="1">
      <c r="B223" s="31"/>
      <c r="C223" s="126" t="s">
        <v>675</v>
      </c>
      <c r="D223" s="126" t="s">
        <v>128</v>
      </c>
      <c r="E223" s="127" t="s">
        <v>1374</v>
      </c>
      <c r="F223" s="128" t="s">
        <v>1375</v>
      </c>
      <c r="G223" s="129" t="s">
        <v>280</v>
      </c>
      <c r="H223" s="130">
        <v>26.7</v>
      </c>
      <c r="I223" s="131"/>
      <c r="J223" s="132">
        <f>ROUND(I223*H223,2)</f>
        <v>0</v>
      </c>
      <c r="K223" s="128" t="s">
        <v>132</v>
      </c>
      <c r="L223" s="31"/>
      <c r="M223" s="133" t="s">
        <v>19</v>
      </c>
      <c r="N223" s="134" t="s">
        <v>47</v>
      </c>
      <c r="P223" s="135">
        <f>O223*H223</f>
        <v>0</v>
      </c>
      <c r="Q223" s="135">
        <v>0</v>
      </c>
      <c r="R223" s="135">
        <f>Q223*H223</f>
        <v>0</v>
      </c>
      <c r="S223" s="135">
        <v>0</v>
      </c>
      <c r="T223" s="136">
        <f>S223*H223</f>
        <v>0</v>
      </c>
      <c r="AR223" s="137" t="s">
        <v>562</v>
      </c>
      <c r="AT223" s="137" t="s">
        <v>128</v>
      </c>
      <c r="AU223" s="137" t="s">
        <v>84</v>
      </c>
      <c r="AY223" s="16" t="s">
        <v>126</v>
      </c>
      <c r="BE223" s="138">
        <f>IF(N223="základní",J223,0)</f>
        <v>0</v>
      </c>
      <c r="BF223" s="138">
        <f>IF(N223="snížená",J223,0)</f>
        <v>0</v>
      </c>
      <c r="BG223" s="138">
        <f>IF(N223="zákl. přenesená",J223,0)</f>
        <v>0</v>
      </c>
      <c r="BH223" s="138">
        <f>IF(N223="sníž. přenesená",J223,0)</f>
        <v>0</v>
      </c>
      <c r="BI223" s="138">
        <f>IF(N223="nulová",J223,0)</f>
        <v>0</v>
      </c>
      <c r="BJ223" s="16" t="s">
        <v>84</v>
      </c>
      <c r="BK223" s="138">
        <f>ROUND(I223*H223,2)</f>
        <v>0</v>
      </c>
      <c r="BL223" s="16" t="s">
        <v>562</v>
      </c>
      <c r="BM223" s="137" t="s">
        <v>1376</v>
      </c>
    </row>
    <row r="224" spans="2:65" s="1" customFormat="1">
      <c r="B224" s="31"/>
      <c r="D224" s="139" t="s">
        <v>135</v>
      </c>
      <c r="F224" s="140" t="s">
        <v>1377</v>
      </c>
      <c r="I224" s="141"/>
      <c r="L224" s="31"/>
      <c r="M224" s="142"/>
      <c r="T224" s="52"/>
      <c r="AT224" s="16" t="s">
        <v>135</v>
      </c>
      <c r="AU224" s="16" t="s">
        <v>84</v>
      </c>
    </row>
    <row r="225" spans="2:65" s="1" customFormat="1" ht="24.2" customHeight="1">
      <c r="B225" s="31"/>
      <c r="C225" s="126" t="s">
        <v>680</v>
      </c>
      <c r="D225" s="126" t="s">
        <v>128</v>
      </c>
      <c r="E225" s="127" t="s">
        <v>1378</v>
      </c>
      <c r="F225" s="128" t="s">
        <v>1379</v>
      </c>
      <c r="G225" s="129" t="s">
        <v>280</v>
      </c>
      <c r="H225" s="130">
        <v>534</v>
      </c>
      <c r="I225" s="131"/>
      <c r="J225" s="132">
        <f>ROUND(I225*H225,2)</f>
        <v>0</v>
      </c>
      <c r="K225" s="128" t="s">
        <v>132</v>
      </c>
      <c r="L225" s="31"/>
      <c r="M225" s="133" t="s">
        <v>19</v>
      </c>
      <c r="N225" s="134" t="s">
        <v>47</v>
      </c>
      <c r="P225" s="135">
        <f>O225*H225</f>
        <v>0</v>
      </c>
      <c r="Q225" s="135">
        <v>0</v>
      </c>
      <c r="R225" s="135">
        <f>Q225*H225</f>
        <v>0</v>
      </c>
      <c r="S225" s="135">
        <v>0</v>
      </c>
      <c r="T225" s="136">
        <f>S225*H225</f>
        <v>0</v>
      </c>
      <c r="AR225" s="137" t="s">
        <v>562</v>
      </c>
      <c r="AT225" s="137" t="s">
        <v>128</v>
      </c>
      <c r="AU225" s="137" t="s">
        <v>84</v>
      </c>
      <c r="AY225" s="16" t="s">
        <v>126</v>
      </c>
      <c r="BE225" s="138">
        <f>IF(N225="základní",J225,0)</f>
        <v>0</v>
      </c>
      <c r="BF225" s="138">
        <f>IF(N225="snížená",J225,0)</f>
        <v>0</v>
      </c>
      <c r="BG225" s="138">
        <f>IF(N225="zákl. přenesená",J225,0)</f>
        <v>0</v>
      </c>
      <c r="BH225" s="138">
        <f>IF(N225="sníž. přenesená",J225,0)</f>
        <v>0</v>
      </c>
      <c r="BI225" s="138">
        <f>IF(N225="nulová",J225,0)</f>
        <v>0</v>
      </c>
      <c r="BJ225" s="16" t="s">
        <v>84</v>
      </c>
      <c r="BK225" s="138">
        <f>ROUND(I225*H225,2)</f>
        <v>0</v>
      </c>
      <c r="BL225" s="16" t="s">
        <v>562</v>
      </c>
      <c r="BM225" s="137" t="s">
        <v>1380</v>
      </c>
    </row>
    <row r="226" spans="2:65" s="1" customFormat="1">
      <c r="B226" s="31"/>
      <c r="D226" s="139" t="s">
        <v>135</v>
      </c>
      <c r="F226" s="140" t="s">
        <v>1381</v>
      </c>
      <c r="I226" s="141"/>
      <c r="L226" s="31"/>
      <c r="M226" s="142"/>
      <c r="T226" s="52"/>
      <c r="AT226" s="16" t="s">
        <v>135</v>
      </c>
      <c r="AU226" s="16" t="s">
        <v>84</v>
      </c>
    </row>
    <row r="227" spans="2:65" s="1" customFormat="1" ht="16.5" customHeight="1">
      <c r="B227" s="31"/>
      <c r="C227" s="164" t="s">
        <v>684</v>
      </c>
      <c r="D227" s="164" t="s">
        <v>362</v>
      </c>
      <c r="E227" s="165" t="s">
        <v>1382</v>
      </c>
      <c r="F227" s="166" t="s">
        <v>1383</v>
      </c>
      <c r="G227" s="167" t="s">
        <v>1139</v>
      </c>
      <c r="H227" s="168">
        <v>1</v>
      </c>
      <c r="I227" s="169"/>
      <c r="J227" s="170">
        <f>ROUND(I227*H227,2)</f>
        <v>0</v>
      </c>
      <c r="K227" s="166" t="s">
        <v>19</v>
      </c>
      <c r="L227" s="171"/>
      <c r="M227" s="172" t="s">
        <v>19</v>
      </c>
      <c r="N227" s="173" t="s">
        <v>47</v>
      </c>
      <c r="P227" s="135">
        <f>O227*H227</f>
        <v>0</v>
      </c>
      <c r="Q227" s="135">
        <v>0</v>
      </c>
      <c r="R227" s="135">
        <f>Q227*H227</f>
        <v>0</v>
      </c>
      <c r="S227" s="135">
        <v>0</v>
      </c>
      <c r="T227" s="136">
        <f>S227*H227</f>
        <v>0</v>
      </c>
      <c r="AR227" s="137" t="s">
        <v>186</v>
      </c>
      <c r="AT227" s="137" t="s">
        <v>362</v>
      </c>
      <c r="AU227" s="137" t="s">
        <v>84</v>
      </c>
      <c r="AY227" s="16" t="s">
        <v>126</v>
      </c>
      <c r="BE227" s="138">
        <f>IF(N227="základní",J227,0)</f>
        <v>0</v>
      </c>
      <c r="BF227" s="138">
        <f>IF(N227="snížená",J227,0)</f>
        <v>0</v>
      </c>
      <c r="BG227" s="138">
        <f>IF(N227="zákl. přenesená",J227,0)</f>
        <v>0</v>
      </c>
      <c r="BH227" s="138">
        <f>IF(N227="sníž. přenesená",J227,0)</f>
        <v>0</v>
      </c>
      <c r="BI227" s="138">
        <f>IF(N227="nulová",J227,0)</f>
        <v>0</v>
      </c>
      <c r="BJ227" s="16" t="s">
        <v>84</v>
      </c>
      <c r="BK227" s="138">
        <f>ROUND(I227*H227,2)</f>
        <v>0</v>
      </c>
      <c r="BL227" s="16" t="s">
        <v>133</v>
      </c>
      <c r="BM227" s="137" t="s">
        <v>1384</v>
      </c>
    </row>
    <row r="228" spans="2:65" s="1" customFormat="1" ht="16.5" customHeight="1">
      <c r="B228" s="31"/>
      <c r="C228" s="126" t="s">
        <v>690</v>
      </c>
      <c r="D228" s="126" t="s">
        <v>128</v>
      </c>
      <c r="E228" s="127" t="s">
        <v>1385</v>
      </c>
      <c r="F228" s="128" t="s">
        <v>1386</v>
      </c>
      <c r="G228" s="129" t="s">
        <v>1139</v>
      </c>
      <c r="H228" s="130">
        <v>1</v>
      </c>
      <c r="I228" s="131"/>
      <c r="J228" s="132">
        <f>ROUND(I228*H228,2)</f>
        <v>0</v>
      </c>
      <c r="K228" s="128" t="s">
        <v>132</v>
      </c>
      <c r="L228" s="31"/>
      <c r="M228" s="133" t="s">
        <v>19</v>
      </c>
      <c r="N228" s="134" t="s">
        <v>47</v>
      </c>
      <c r="P228" s="135">
        <f>O228*H228</f>
        <v>0</v>
      </c>
      <c r="Q228" s="135">
        <v>0</v>
      </c>
      <c r="R228" s="135">
        <f>Q228*H228</f>
        <v>0</v>
      </c>
      <c r="S228" s="135">
        <v>0</v>
      </c>
      <c r="T228" s="136">
        <f>S228*H228</f>
        <v>0</v>
      </c>
      <c r="AR228" s="137" t="s">
        <v>133</v>
      </c>
      <c r="AT228" s="137" t="s">
        <v>128</v>
      </c>
      <c r="AU228" s="137" t="s">
        <v>84</v>
      </c>
      <c r="AY228" s="16" t="s">
        <v>126</v>
      </c>
      <c r="BE228" s="138">
        <f>IF(N228="základní",J228,0)</f>
        <v>0</v>
      </c>
      <c r="BF228" s="138">
        <f>IF(N228="snížená",J228,0)</f>
        <v>0</v>
      </c>
      <c r="BG228" s="138">
        <f>IF(N228="zákl. přenesená",J228,0)</f>
        <v>0</v>
      </c>
      <c r="BH228" s="138">
        <f>IF(N228="sníž. přenesená",J228,0)</f>
        <v>0</v>
      </c>
      <c r="BI228" s="138">
        <f>IF(N228="nulová",J228,0)</f>
        <v>0</v>
      </c>
      <c r="BJ228" s="16" t="s">
        <v>84</v>
      </c>
      <c r="BK228" s="138">
        <f>ROUND(I228*H228,2)</f>
        <v>0</v>
      </c>
      <c r="BL228" s="16" t="s">
        <v>133</v>
      </c>
      <c r="BM228" s="137" t="s">
        <v>1387</v>
      </c>
    </row>
    <row r="229" spans="2:65" s="1" customFormat="1">
      <c r="B229" s="31"/>
      <c r="D229" s="139" t="s">
        <v>135</v>
      </c>
      <c r="F229" s="140" t="s">
        <v>1388</v>
      </c>
      <c r="I229" s="141"/>
      <c r="L229" s="31"/>
      <c r="M229" s="142"/>
      <c r="T229" s="52"/>
      <c r="AT229" s="16" t="s">
        <v>135</v>
      </c>
      <c r="AU229" s="16" t="s">
        <v>84</v>
      </c>
    </row>
    <row r="230" spans="2:65" s="1" customFormat="1" ht="16.5" customHeight="1">
      <c r="B230" s="31"/>
      <c r="C230" s="126" t="s">
        <v>696</v>
      </c>
      <c r="D230" s="126" t="s">
        <v>128</v>
      </c>
      <c r="E230" s="127" t="s">
        <v>1389</v>
      </c>
      <c r="F230" s="128" t="s">
        <v>1390</v>
      </c>
      <c r="G230" s="129" t="s">
        <v>1139</v>
      </c>
      <c r="H230" s="130">
        <v>1</v>
      </c>
      <c r="I230" s="131"/>
      <c r="J230" s="132">
        <f>ROUND(I230*H230,2)</f>
        <v>0</v>
      </c>
      <c r="K230" s="128" t="s">
        <v>19</v>
      </c>
      <c r="L230" s="31"/>
      <c r="M230" s="133" t="s">
        <v>19</v>
      </c>
      <c r="N230" s="134" t="s">
        <v>47</v>
      </c>
      <c r="P230" s="135">
        <f>O230*H230</f>
        <v>0</v>
      </c>
      <c r="Q230" s="135">
        <v>0</v>
      </c>
      <c r="R230" s="135">
        <f>Q230*H230</f>
        <v>0</v>
      </c>
      <c r="S230" s="135">
        <v>0</v>
      </c>
      <c r="T230" s="136">
        <f>S230*H230</f>
        <v>0</v>
      </c>
      <c r="AR230" s="137" t="s">
        <v>133</v>
      </c>
      <c r="AT230" s="137" t="s">
        <v>128</v>
      </c>
      <c r="AU230" s="137" t="s">
        <v>84</v>
      </c>
      <c r="AY230" s="16" t="s">
        <v>126</v>
      </c>
      <c r="BE230" s="138">
        <f>IF(N230="základní",J230,0)</f>
        <v>0</v>
      </c>
      <c r="BF230" s="138">
        <f>IF(N230="snížená",J230,0)</f>
        <v>0</v>
      </c>
      <c r="BG230" s="138">
        <f>IF(N230="zákl. přenesená",J230,0)</f>
        <v>0</v>
      </c>
      <c r="BH230" s="138">
        <f>IF(N230="sníž. přenesená",J230,0)</f>
        <v>0</v>
      </c>
      <c r="BI230" s="138">
        <f>IF(N230="nulová",J230,0)</f>
        <v>0</v>
      </c>
      <c r="BJ230" s="16" t="s">
        <v>84</v>
      </c>
      <c r="BK230" s="138">
        <f>ROUND(I230*H230,2)</f>
        <v>0</v>
      </c>
      <c r="BL230" s="16" t="s">
        <v>133</v>
      </c>
      <c r="BM230" s="137" t="s">
        <v>1391</v>
      </c>
    </row>
    <row r="231" spans="2:65" s="1" customFormat="1" ht="16.5" customHeight="1">
      <c r="B231" s="31"/>
      <c r="C231" s="126" t="s">
        <v>700</v>
      </c>
      <c r="D231" s="126" t="s">
        <v>128</v>
      </c>
      <c r="E231" s="127" t="s">
        <v>1392</v>
      </c>
      <c r="F231" s="128" t="s">
        <v>1393</v>
      </c>
      <c r="G231" s="129" t="s">
        <v>1139</v>
      </c>
      <c r="H231" s="130">
        <v>1</v>
      </c>
      <c r="I231" s="131"/>
      <c r="J231" s="132">
        <f>ROUND(I231*H231,2)</f>
        <v>0</v>
      </c>
      <c r="K231" s="128" t="s">
        <v>19</v>
      </c>
      <c r="L231" s="31"/>
      <c r="M231" s="178" t="s">
        <v>19</v>
      </c>
      <c r="N231" s="179" t="s">
        <v>47</v>
      </c>
      <c r="O231" s="180"/>
      <c r="P231" s="181">
        <f>O231*H231</f>
        <v>0</v>
      </c>
      <c r="Q231" s="181">
        <v>0</v>
      </c>
      <c r="R231" s="181">
        <f>Q231*H231</f>
        <v>0</v>
      </c>
      <c r="S231" s="181">
        <v>0</v>
      </c>
      <c r="T231" s="182">
        <f>S231*H231</f>
        <v>0</v>
      </c>
      <c r="AR231" s="137" t="s">
        <v>133</v>
      </c>
      <c r="AT231" s="137" t="s">
        <v>128</v>
      </c>
      <c r="AU231" s="137" t="s">
        <v>84</v>
      </c>
      <c r="AY231" s="16" t="s">
        <v>126</v>
      </c>
      <c r="BE231" s="138">
        <f>IF(N231="základní",J231,0)</f>
        <v>0</v>
      </c>
      <c r="BF231" s="138">
        <f>IF(N231="snížená",J231,0)</f>
        <v>0</v>
      </c>
      <c r="BG231" s="138">
        <f>IF(N231="zákl. přenesená",J231,0)</f>
        <v>0</v>
      </c>
      <c r="BH231" s="138">
        <f>IF(N231="sníž. přenesená",J231,0)</f>
        <v>0</v>
      </c>
      <c r="BI231" s="138">
        <f>IF(N231="nulová",J231,0)</f>
        <v>0</v>
      </c>
      <c r="BJ231" s="16" t="s">
        <v>84</v>
      </c>
      <c r="BK231" s="138">
        <f>ROUND(I231*H231,2)</f>
        <v>0</v>
      </c>
      <c r="BL231" s="16" t="s">
        <v>133</v>
      </c>
      <c r="BM231" s="137" t="s">
        <v>1394</v>
      </c>
    </row>
    <row r="232" spans="2:65" s="1" customFormat="1" ht="6.95" customHeight="1">
      <c r="B232" s="40"/>
      <c r="C232" s="41"/>
      <c r="D232" s="41"/>
      <c r="E232" s="41"/>
      <c r="F232" s="41"/>
      <c r="G232" s="41"/>
      <c r="H232" s="41"/>
      <c r="I232" s="41"/>
      <c r="J232" s="41"/>
      <c r="K232" s="41"/>
      <c r="L232" s="31"/>
    </row>
  </sheetData>
  <sheetProtection algorithmName="SHA-512" hashValue="sd0ZWTlU3207BNZGRypCCLtNEXluAVZ93rV05vr/eR6fDpmqbuoo7iWxtgH70cvcMvxj9986DrgXQwSjcDlS9A==" saltValue="JUyVmVuiThD2zOHk7OflwcoGL6sZ3TDWzzYSkuXwXHl/4A3XCB+j1yV4fl+C5d2mO+IJG5buo1ztzfYZ/aLw4A==" spinCount="100000" sheet="1" objects="1" scenarios="1" formatColumns="0" formatRows="0" autoFilter="0"/>
  <autoFilter ref="C80:K231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4" r:id="rId1" xr:uid="{00000000-0004-0000-0200-000000000000}"/>
    <hyperlink ref="F86" r:id="rId2" xr:uid="{00000000-0004-0000-0200-000001000000}"/>
    <hyperlink ref="F88" r:id="rId3" xr:uid="{00000000-0004-0000-0200-000002000000}"/>
    <hyperlink ref="F90" r:id="rId4" xr:uid="{00000000-0004-0000-0200-000003000000}"/>
    <hyperlink ref="F92" r:id="rId5" xr:uid="{00000000-0004-0000-0200-000004000000}"/>
    <hyperlink ref="F94" r:id="rId6" xr:uid="{00000000-0004-0000-0200-000005000000}"/>
    <hyperlink ref="F96" r:id="rId7" xr:uid="{00000000-0004-0000-0200-000006000000}"/>
    <hyperlink ref="F98" r:id="rId8" xr:uid="{00000000-0004-0000-0200-000007000000}"/>
    <hyperlink ref="F100" r:id="rId9" xr:uid="{00000000-0004-0000-0200-000008000000}"/>
    <hyperlink ref="F103" r:id="rId10" xr:uid="{00000000-0004-0000-0200-000009000000}"/>
    <hyperlink ref="F106" r:id="rId11" xr:uid="{00000000-0004-0000-0200-00000A000000}"/>
    <hyperlink ref="F109" r:id="rId12" xr:uid="{00000000-0004-0000-0200-00000B000000}"/>
    <hyperlink ref="F112" r:id="rId13" xr:uid="{00000000-0004-0000-0200-00000C000000}"/>
    <hyperlink ref="F115" r:id="rId14" xr:uid="{00000000-0004-0000-0200-00000D000000}"/>
    <hyperlink ref="F119" r:id="rId15" xr:uid="{00000000-0004-0000-0200-00000E000000}"/>
    <hyperlink ref="F122" r:id="rId16" xr:uid="{00000000-0004-0000-0200-00000F000000}"/>
    <hyperlink ref="F126" r:id="rId17" xr:uid="{00000000-0004-0000-0200-000010000000}"/>
    <hyperlink ref="F130" r:id="rId18" xr:uid="{00000000-0004-0000-0200-000011000000}"/>
    <hyperlink ref="F138" r:id="rId19" xr:uid="{00000000-0004-0000-0200-000012000000}"/>
    <hyperlink ref="F145" r:id="rId20" xr:uid="{00000000-0004-0000-0200-000013000000}"/>
    <hyperlink ref="F147" r:id="rId21" xr:uid="{00000000-0004-0000-0200-000014000000}"/>
    <hyperlink ref="F150" r:id="rId22" xr:uid="{00000000-0004-0000-0200-000015000000}"/>
    <hyperlink ref="F152" r:id="rId23" xr:uid="{00000000-0004-0000-0200-000016000000}"/>
    <hyperlink ref="F155" r:id="rId24" xr:uid="{00000000-0004-0000-0200-000017000000}"/>
    <hyperlink ref="F158" r:id="rId25" xr:uid="{00000000-0004-0000-0200-000018000000}"/>
    <hyperlink ref="F160" r:id="rId26" xr:uid="{00000000-0004-0000-0200-000019000000}"/>
    <hyperlink ref="F162" r:id="rId27" xr:uid="{00000000-0004-0000-0200-00001A000000}"/>
    <hyperlink ref="F164" r:id="rId28" xr:uid="{00000000-0004-0000-0200-00001B000000}"/>
    <hyperlink ref="F166" r:id="rId29" xr:uid="{00000000-0004-0000-0200-00001C000000}"/>
    <hyperlink ref="F169" r:id="rId30" xr:uid="{00000000-0004-0000-0200-00001D000000}"/>
    <hyperlink ref="F173" r:id="rId31" xr:uid="{00000000-0004-0000-0200-00001E000000}"/>
    <hyperlink ref="F175" r:id="rId32" xr:uid="{00000000-0004-0000-0200-00001F000000}"/>
    <hyperlink ref="F177" r:id="rId33" xr:uid="{00000000-0004-0000-0200-000020000000}"/>
    <hyperlink ref="F179" r:id="rId34" xr:uid="{00000000-0004-0000-0200-000021000000}"/>
    <hyperlink ref="F181" r:id="rId35" xr:uid="{00000000-0004-0000-0200-000022000000}"/>
    <hyperlink ref="F184" r:id="rId36" xr:uid="{00000000-0004-0000-0200-000023000000}"/>
    <hyperlink ref="F187" r:id="rId37" xr:uid="{00000000-0004-0000-0200-000024000000}"/>
    <hyperlink ref="F189" r:id="rId38" xr:uid="{00000000-0004-0000-0200-000025000000}"/>
    <hyperlink ref="F191" r:id="rId39" xr:uid="{00000000-0004-0000-0200-000026000000}"/>
    <hyperlink ref="F194" r:id="rId40" xr:uid="{00000000-0004-0000-0200-000027000000}"/>
    <hyperlink ref="F196" r:id="rId41" xr:uid="{00000000-0004-0000-0200-000028000000}"/>
    <hyperlink ref="F198" r:id="rId42" xr:uid="{00000000-0004-0000-0200-000029000000}"/>
    <hyperlink ref="F200" r:id="rId43" xr:uid="{00000000-0004-0000-0200-00002A000000}"/>
    <hyperlink ref="F202" r:id="rId44" xr:uid="{00000000-0004-0000-0200-00002B000000}"/>
    <hyperlink ref="F204" r:id="rId45" xr:uid="{00000000-0004-0000-0200-00002C000000}"/>
    <hyperlink ref="F206" r:id="rId46" xr:uid="{00000000-0004-0000-0200-00002D000000}"/>
    <hyperlink ref="F208" r:id="rId47" xr:uid="{00000000-0004-0000-0200-00002E000000}"/>
    <hyperlink ref="F210" r:id="rId48" xr:uid="{00000000-0004-0000-0200-00002F000000}"/>
    <hyperlink ref="F212" r:id="rId49" xr:uid="{00000000-0004-0000-0200-000030000000}"/>
    <hyperlink ref="F214" r:id="rId50" xr:uid="{00000000-0004-0000-0200-000031000000}"/>
    <hyperlink ref="F216" r:id="rId51" xr:uid="{00000000-0004-0000-0200-000032000000}"/>
    <hyperlink ref="F218" r:id="rId52" xr:uid="{00000000-0004-0000-0200-000033000000}"/>
    <hyperlink ref="F220" r:id="rId53" xr:uid="{00000000-0004-0000-0200-000034000000}"/>
    <hyperlink ref="F222" r:id="rId54" xr:uid="{00000000-0004-0000-0200-000035000000}"/>
    <hyperlink ref="F224" r:id="rId55" xr:uid="{00000000-0004-0000-0200-000036000000}"/>
    <hyperlink ref="F226" r:id="rId56" xr:uid="{00000000-0004-0000-0200-000037000000}"/>
    <hyperlink ref="F229" r:id="rId57" xr:uid="{00000000-0004-0000-0200-00003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B2:BM98"/>
  <sheetViews>
    <sheetView showGridLines="0" tabSelected="1" topLeftCell="A53" workbookViewId="0">
      <selection activeCell="H96" sqref="H9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0.6640625" hidden="1" customWidth="1"/>
    <col min="14" max="14" width="6" hidden="1" customWidth="1"/>
    <col min="15" max="15" width="11.6640625" hidden="1" customWidth="1"/>
    <col min="16" max="16" width="11.5" hidden="1" customWidth="1"/>
    <col min="17" max="17" width="18.6640625" hidden="1" customWidth="1"/>
    <col min="18" max="18" width="5.5" hidden="1" customWidth="1"/>
    <col min="19" max="19" width="7.1640625" hidden="1" customWidth="1"/>
    <col min="20" max="20" width="7.83203125" hidden="1" customWidth="1"/>
    <col min="21" max="21" width="3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3" max="43" width="1.5" customWidth="1"/>
    <col min="44" max="56" width="9.33203125" hidden="1"/>
    <col min="57" max="57" width="0.33203125" customWidth="1"/>
    <col min="58" max="58" width="0.6640625" customWidth="1"/>
    <col min="59" max="60" width="0.33203125" customWidth="1"/>
    <col min="61" max="61" width="0.83203125" customWidth="1"/>
    <col min="62" max="62" width="6.1640625" hidden="1" customWidth="1"/>
    <col min="63" max="63" width="0.5" customWidth="1"/>
    <col min="64" max="64" width="9.5" hidden="1" customWidth="1"/>
    <col min="65" max="65" width="12.83203125" hidden="1" customWidth="1"/>
    <col min="66" max="66" width="1" customWidth="1"/>
  </cols>
  <sheetData>
    <row r="2" spans="2:46" ht="36.950000000000003" customHeight="1"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6" t="s">
        <v>92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customHeight="1">
      <c r="B4" s="19"/>
      <c r="D4" s="20" t="s">
        <v>93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Rekonstrukce komunikace a ploch před ZŠ Buzulucká vč. VO</v>
      </c>
      <c r="F7" s="223"/>
      <c r="G7" s="223"/>
      <c r="H7" s="223"/>
      <c r="L7" s="19"/>
    </row>
    <row r="8" spans="2:46" s="1" customFormat="1" ht="12" customHeight="1">
      <c r="B8" s="31"/>
      <c r="D8" s="26" t="s">
        <v>94</v>
      </c>
      <c r="L8" s="31"/>
    </row>
    <row r="9" spans="2:46" s="1" customFormat="1" ht="16.5" customHeight="1">
      <c r="B9" s="31"/>
      <c r="E9" s="194" t="s">
        <v>1395</v>
      </c>
      <c r="F9" s="221"/>
      <c r="G9" s="221"/>
      <c r="H9" s="221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13. 11. 2025</v>
      </c>
      <c r="L12" s="31"/>
    </row>
    <row r="13" spans="2:46" s="1" customFormat="1" ht="10.7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4" t="str">
        <f>'Rekapitulace stavby'!E14</f>
        <v>Vyplň údaj</v>
      </c>
      <c r="F18" s="213"/>
      <c r="G18" s="213"/>
      <c r="H18" s="213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">
        <v>19</v>
      </c>
      <c r="L23" s="31"/>
    </row>
    <row r="24" spans="2:12" s="1" customFormat="1" ht="18" customHeight="1">
      <c r="B24" s="31"/>
      <c r="E24" s="24" t="s">
        <v>39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5"/>
      <c r="E27" s="217" t="s">
        <v>19</v>
      </c>
      <c r="F27" s="217"/>
      <c r="G27" s="217"/>
      <c r="H27" s="217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42</v>
      </c>
      <c r="J30" s="62">
        <f>ROUND(J83,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5" customHeight="1">
      <c r="B33" s="31"/>
      <c r="D33" s="51" t="s">
        <v>46</v>
      </c>
      <c r="E33" s="26" t="s">
        <v>47</v>
      </c>
      <c r="F33" s="87">
        <f>ROUND((SUM(BE83:BE97)),  2)</f>
        <v>0</v>
      </c>
      <c r="I33" s="88">
        <v>0.21</v>
      </c>
      <c r="J33" s="87">
        <f>ROUND(((SUM(BE83:BE97))*I33),  2)</f>
        <v>0</v>
      </c>
      <c r="L33" s="31"/>
    </row>
    <row r="34" spans="2:12" s="1" customFormat="1" ht="14.45" customHeight="1">
      <c r="B34" s="31"/>
      <c r="E34" s="26" t="s">
        <v>48</v>
      </c>
      <c r="F34" s="87">
        <f>ROUND((SUM(BF83:BF97)),  2)</f>
        <v>0</v>
      </c>
      <c r="I34" s="88">
        <v>0.12</v>
      </c>
      <c r="J34" s="87">
        <f>ROUND(((SUM(BF83:BF97))*I34),  2)</f>
        <v>0</v>
      </c>
      <c r="L34" s="31"/>
    </row>
    <row r="35" spans="2:12" s="1" customFormat="1" ht="14.45" hidden="1" customHeight="1">
      <c r="B35" s="31"/>
      <c r="E35" s="26" t="s">
        <v>49</v>
      </c>
      <c r="F35" s="87">
        <f>ROUND((SUM(BG83:BG97)),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50</v>
      </c>
      <c r="F36" s="87">
        <f>ROUND((SUM(BH83:BH97)),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51</v>
      </c>
      <c r="F37" s="87">
        <f>ROUND((SUM(BI83:BI97)),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52</v>
      </c>
      <c r="E39" s="53"/>
      <c r="F39" s="53"/>
      <c r="G39" s="91" t="s">
        <v>53</v>
      </c>
      <c r="H39" s="92" t="s">
        <v>54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96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22" t="str">
        <f>E7</f>
        <v>Rekonstrukce komunikace a ploch před ZŠ Buzulucká vč. VO</v>
      </c>
      <c r="F48" s="223"/>
      <c r="G48" s="223"/>
      <c r="H48" s="223"/>
      <c r="L48" s="31"/>
    </row>
    <row r="49" spans="2:47" s="1" customFormat="1" ht="12" customHeight="1">
      <c r="B49" s="31"/>
      <c r="C49" s="26" t="s">
        <v>94</v>
      </c>
      <c r="L49" s="31"/>
    </row>
    <row r="50" spans="2:47" s="1" customFormat="1" ht="16.5" customHeight="1">
      <c r="B50" s="31"/>
      <c r="E50" s="194" t="str">
        <f>E9</f>
        <v>VON - Vedlejší a ostatní náklady</v>
      </c>
      <c r="F50" s="221"/>
      <c r="G50" s="221"/>
      <c r="H50" s="221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k.ú. Teplice-Řetenice</v>
      </c>
      <c r="I52" s="26" t="s">
        <v>23</v>
      </c>
      <c r="J52" s="48" t="str">
        <f>IF(J12="","",J12)</f>
        <v>13. 11. 2025</v>
      </c>
      <c r="L52" s="31"/>
    </row>
    <row r="53" spans="2:47" s="1" customFormat="1" ht="6.95" customHeight="1">
      <c r="B53" s="31"/>
      <c r="L53" s="31"/>
    </row>
    <row r="54" spans="2:47" s="1" customFormat="1" ht="25.7" customHeight="1">
      <c r="B54" s="31"/>
      <c r="C54" s="26" t="s">
        <v>25</v>
      </c>
      <c r="F54" s="24" t="str">
        <f>E15</f>
        <v>Statutární město Teplice</v>
      </c>
      <c r="I54" s="26" t="s">
        <v>33</v>
      </c>
      <c r="J54" s="29" t="str">
        <f>E21</f>
        <v xml:space="preserve">PROJEKTY CHLADNÝ s.r.o. </v>
      </c>
      <c r="L54" s="31"/>
    </row>
    <row r="55" spans="2:47" s="1" customFormat="1" ht="15.2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Ladislav Marek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97</v>
      </c>
      <c r="D57" s="89"/>
      <c r="E57" s="89"/>
      <c r="F57" s="89"/>
      <c r="G57" s="89"/>
      <c r="H57" s="89"/>
      <c r="I57" s="89"/>
      <c r="J57" s="96" t="s">
        <v>98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7" customHeight="1">
      <c r="B59" s="31"/>
      <c r="C59" s="97" t="s">
        <v>74</v>
      </c>
      <c r="J59" s="62">
        <f>J83</f>
        <v>0</v>
      </c>
      <c r="L59" s="31"/>
      <c r="AU59" s="16" t="s">
        <v>99</v>
      </c>
    </row>
    <row r="60" spans="2:47" s="8" customFormat="1" ht="24.95" customHeight="1">
      <c r="B60" s="98"/>
      <c r="D60" s="99" t="s">
        <v>1396</v>
      </c>
      <c r="E60" s="100"/>
      <c r="F60" s="100"/>
      <c r="G60" s="100"/>
      <c r="H60" s="100"/>
      <c r="I60" s="100"/>
      <c r="J60" s="101">
        <f>J84</f>
        <v>0</v>
      </c>
      <c r="L60" s="98"/>
    </row>
    <row r="61" spans="2:47" s="9" customFormat="1" ht="19.899999999999999" customHeight="1">
      <c r="B61" s="102"/>
      <c r="D61" s="103" t="s">
        <v>1397</v>
      </c>
      <c r="E61" s="104"/>
      <c r="F61" s="104"/>
      <c r="G61" s="104"/>
      <c r="H61" s="104"/>
      <c r="I61" s="104"/>
      <c r="J61" s="105">
        <f>J85</f>
        <v>0</v>
      </c>
      <c r="L61" s="102"/>
    </row>
    <row r="62" spans="2:47" s="9" customFormat="1" ht="19.899999999999999" customHeight="1">
      <c r="B62" s="102"/>
      <c r="D62" s="103" t="s">
        <v>1398</v>
      </c>
      <c r="E62" s="104"/>
      <c r="F62" s="104"/>
      <c r="G62" s="104"/>
      <c r="H62" s="104"/>
      <c r="I62" s="104"/>
      <c r="J62" s="105">
        <f>J91</f>
        <v>0</v>
      </c>
      <c r="L62" s="102"/>
    </row>
    <row r="63" spans="2:47" s="9" customFormat="1" ht="19.899999999999999" customHeight="1">
      <c r="B63" s="102"/>
      <c r="D63" s="103" t="s">
        <v>1399</v>
      </c>
      <c r="E63" s="104"/>
      <c r="F63" s="104"/>
      <c r="G63" s="104"/>
      <c r="H63" s="104"/>
      <c r="I63" s="104"/>
      <c r="J63" s="105">
        <f>J95</f>
        <v>0</v>
      </c>
      <c r="L63" s="102"/>
    </row>
    <row r="64" spans="2:47" s="1" customFormat="1" ht="21.75" customHeight="1">
      <c r="B64" s="31"/>
      <c r="L64" s="31"/>
    </row>
    <row r="65" spans="2:12" s="1" customFormat="1" ht="6.95" customHeight="1"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31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1"/>
    </row>
    <row r="70" spans="2:12" s="1" customFormat="1" ht="24.95" customHeight="1">
      <c r="B70" s="31"/>
      <c r="C70" s="20" t="s">
        <v>111</v>
      </c>
      <c r="L70" s="31"/>
    </row>
    <row r="71" spans="2:12" s="1" customFormat="1" ht="6.95" customHeight="1">
      <c r="B71" s="31"/>
      <c r="L71" s="31"/>
    </row>
    <row r="72" spans="2:12" s="1" customFormat="1" ht="12" customHeight="1">
      <c r="B72" s="31"/>
      <c r="C72" s="26" t="s">
        <v>16</v>
      </c>
      <c r="L72" s="31"/>
    </row>
    <row r="73" spans="2:12" s="1" customFormat="1" ht="16.5" customHeight="1">
      <c r="B73" s="31"/>
      <c r="E73" s="222" t="str">
        <f>E7</f>
        <v>Rekonstrukce komunikace a ploch před ZŠ Buzulucká vč. VO</v>
      </c>
      <c r="F73" s="223"/>
      <c r="G73" s="223"/>
      <c r="H73" s="223"/>
      <c r="L73" s="31"/>
    </row>
    <row r="74" spans="2:12" s="1" customFormat="1" ht="12" customHeight="1">
      <c r="B74" s="31"/>
      <c r="C74" s="26" t="s">
        <v>94</v>
      </c>
      <c r="L74" s="31"/>
    </row>
    <row r="75" spans="2:12" s="1" customFormat="1" ht="16.5" customHeight="1">
      <c r="B75" s="31"/>
      <c r="E75" s="194" t="str">
        <f>E9</f>
        <v>VON - Vedlejší a ostatní náklady</v>
      </c>
      <c r="F75" s="221"/>
      <c r="G75" s="221"/>
      <c r="H75" s="221"/>
      <c r="L75" s="31"/>
    </row>
    <row r="76" spans="2:12" s="1" customFormat="1" ht="6.95" customHeight="1">
      <c r="B76" s="31"/>
      <c r="L76" s="31"/>
    </row>
    <row r="77" spans="2:12" s="1" customFormat="1" ht="12" customHeight="1">
      <c r="B77" s="31"/>
      <c r="C77" s="26" t="s">
        <v>21</v>
      </c>
      <c r="F77" s="24" t="str">
        <f>F12</f>
        <v>k.ú. Teplice-Řetenice</v>
      </c>
      <c r="I77" s="26" t="s">
        <v>23</v>
      </c>
      <c r="J77" s="48" t="str">
        <f>IF(J12="","",J12)</f>
        <v>13. 11. 2025</v>
      </c>
      <c r="L77" s="31"/>
    </row>
    <row r="78" spans="2:12" s="1" customFormat="1" ht="6.95" customHeight="1">
      <c r="B78" s="31"/>
      <c r="L78" s="31"/>
    </row>
    <row r="79" spans="2:12" s="1" customFormat="1" ht="25.7" customHeight="1">
      <c r="B79" s="31"/>
      <c r="C79" s="26" t="s">
        <v>25</v>
      </c>
      <c r="F79" s="24" t="str">
        <f>E15</f>
        <v>Statutární město Teplice</v>
      </c>
      <c r="I79" s="26" t="s">
        <v>33</v>
      </c>
      <c r="J79" s="29" t="str">
        <f>E21</f>
        <v xml:space="preserve">PROJEKTY CHLADNÝ s.r.o. </v>
      </c>
      <c r="L79" s="31"/>
    </row>
    <row r="80" spans="2:12" s="1" customFormat="1" ht="15.2" customHeight="1">
      <c r="B80" s="31"/>
      <c r="C80" s="26" t="s">
        <v>31</v>
      </c>
      <c r="F80" s="24" t="str">
        <f>IF(E18="","",E18)</f>
        <v>Vyplň údaj</v>
      </c>
      <c r="I80" s="26" t="s">
        <v>38</v>
      </c>
      <c r="J80" s="29" t="str">
        <f>E24</f>
        <v>Ladislav Marek</v>
      </c>
      <c r="L80" s="31"/>
    </row>
    <row r="81" spans="2:65" s="1" customFormat="1" ht="10.35" customHeight="1">
      <c r="B81" s="31"/>
      <c r="L81" s="31"/>
    </row>
    <row r="82" spans="2:65" s="10" customFormat="1" ht="29.25" customHeight="1">
      <c r="B82" s="106"/>
      <c r="C82" s="107" t="s">
        <v>112</v>
      </c>
      <c r="D82" s="108" t="s">
        <v>61</v>
      </c>
      <c r="E82" s="108" t="s">
        <v>57</v>
      </c>
      <c r="F82" s="108" t="s">
        <v>58</v>
      </c>
      <c r="G82" s="108" t="s">
        <v>113</v>
      </c>
      <c r="H82" s="108" t="s">
        <v>114</v>
      </c>
      <c r="I82" s="108" t="s">
        <v>115</v>
      </c>
      <c r="J82" s="108" t="s">
        <v>98</v>
      </c>
      <c r="K82" s="109" t="s">
        <v>116</v>
      </c>
      <c r="L82" s="106"/>
      <c r="M82" s="55" t="s">
        <v>19</v>
      </c>
      <c r="N82" s="56" t="s">
        <v>46</v>
      </c>
      <c r="O82" s="56" t="s">
        <v>117</v>
      </c>
      <c r="P82" s="56" t="s">
        <v>118</v>
      </c>
      <c r="Q82" s="56" t="s">
        <v>119</v>
      </c>
      <c r="R82" s="56" t="s">
        <v>120</v>
      </c>
      <c r="S82" s="56" t="s">
        <v>121</v>
      </c>
      <c r="T82" s="57" t="s">
        <v>122</v>
      </c>
    </row>
    <row r="83" spans="2:65" s="1" customFormat="1" ht="22.7" customHeight="1">
      <c r="B83" s="31"/>
      <c r="C83" s="60" t="s">
        <v>123</v>
      </c>
      <c r="J83" s="110">
        <f>BK83</f>
        <v>0</v>
      </c>
      <c r="L83" s="31"/>
      <c r="M83" s="58"/>
      <c r="N83" s="49"/>
      <c r="O83" s="49"/>
      <c r="P83" s="111">
        <f>P84</f>
        <v>0</v>
      </c>
      <c r="Q83" s="49"/>
      <c r="R83" s="111">
        <f>R84</f>
        <v>0</v>
      </c>
      <c r="S83" s="49"/>
      <c r="T83" s="112">
        <f>T84</f>
        <v>0</v>
      </c>
      <c r="AT83" s="16" t="s">
        <v>75</v>
      </c>
      <c r="AU83" s="16" t="s">
        <v>99</v>
      </c>
      <c r="BK83" s="113">
        <f>BK84</f>
        <v>0</v>
      </c>
    </row>
    <row r="84" spans="2:65" s="11" customFormat="1" ht="25.9" customHeight="1">
      <c r="B84" s="114"/>
      <c r="D84" s="115" t="s">
        <v>75</v>
      </c>
      <c r="E84" s="116" t="s">
        <v>1400</v>
      </c>
      <c r="F84" s="116" t="s">
        <v>1401</v>
      </c>
      <c r="I84" s="117"/>
      <c r="J84" s="118">
        <f>BK84</f>
        <v>0</v>
      </c>
      <c r="L84" s="114"/>
      <c r="M84" s="119"/>
      <c r="P84" s="120">
        <f>P85+P91+P95</f>
        <v>0</v>
      </c>
      <c r="R84" s="120">
        <f>R85+R91+R95</f>
        <v>0</v>
      </c>
      <c r="T84" s="121">
        <f>T85+T91+T95</f>
        <v>0</v>
      </c>
      <c r="AR84" s="115" t="s">
        <v>167</v>
      </c>
      <c r="AT84" s="122" t="s">
        <v>75</v>
      </c>
      <c r="AU84" s="122" t="s">
        <v>76</v>
      </c>
      <c r="AY84" s="115" t="s">
        <v>126</v>
      </c>
      <c r="BK84" s="123">
        <f>BK85+BK91+BK95</f>
        <v>0</v>
      </c>
    </row>
    <row r="85" spans="2:65" s="11" customFormat="1" ht="22.7" customHeight="1">
      <c r="B85" s="114"/>
      <c r="D85" s="115" t="s">
        <v>75</v>
      </c>
      <c r="E85" s="124" t="s">
        <v>1402</v>
      </c>
      <c r="F85" s="124" t="s">
        <v>1403</v>
      </c>
      <c r="I85" s="117"/>
      <c r="J85" s="125">
        <f>BK85</f>
        <v>0</v>
      </c>
      <c r="L85" s="114"/>
      <c r="M85" s="119"/>
      <c r="P85" s="120">
        <f>SUM(P86:P90)</f>
        <v>0</v>
      </c>
      <c r="R85" s="120">
        <f>SUM(R86:R90)</f>
        <v>0</v>
      </c>
      <c r="T85" s="121">
        <f>SUM(T86:T90)</f>
        <v>0</v>
      </c>
      <c r="AR85" s="115" t="s">
        <v>167</v>
      </c>
      <c r="AT85" s="122" t="s">
        <v>75</v>
      </c>
      <c r="AU85" s="122" t="s">
        <v>84</v>
      </c>
      <c r="AY85" s="115" t="s">
        <v>126</v>
      </c>
      <c r="BK85" s="123">
        <f>SUM(BK86:BK90)</f>
        <v>0</v>
      </c>
    </row>
    <row r="86" spans="2:65" s="1" customFormat="1" ht="16.5" customHeight="1">
      <c r="B86" s="31"/>
      <c r="C86" s="126" t="s">
        <v>84</v>
      </c>
      <c r="D86" s="126" t="s">
        <v>128</v>
      </c>
      <c r="E86" s="127" t="s">
        <v>1404</v>
      </c>
      <c r="F86" s="128" t="s">
        <v>1405</v>
      </c>
      <c r="G86" s="129" t="s">
        <v>1139</v>
      </c>
      <c r="H86" s="130">
        <v>1</v>
      </c>
      <c r="I86" s="131"/>
      <c r="J86" s="132">
        <f>ROUND(I86*H86,2)</f>
        <v>0</v>
      </c>
      <c r="K86" s="128" t="s">
        <v>19</v>
      </c>
      <c r="L86" s="31"/>
      <c r="M86" s="133" t="s">
        <v>19</v>
      </c>
      <c r="N86" s="134" t="s">
        <v>47</v>
      </c>
      <c r="P86" s="135">
        <f>O86*H86</f>
        <v>0</v>
      </c>
      <c r="Q86" s="135">
        <v>0</v>
      </c>
      <c r="R86" s="135">
        <f>Q86*H86</f>
        <v>0</v>
      </c>
      <c r="S86" s="135">
        <v>0</v>
      </c>
      <c r="T86" s="136">
        <f>S86*H86</f>
        <v>0</v>
      </c>
      <c r="AR86" s="137" t="s">
        <v>1406</v>
      </c>
      <c r="AT86" s="137" t="s">
        <v>128</v>
      </c>
      <c r="AU86" s="137" t="s">
        <v>86</v>
      </c>
      <c r="AY86" s="16" t="s">
        <v>126</v>
      </c>
      <c r="BE86" s="138">
        <f>IF(N86="základní",J86,0)</f>
        <v>0</v>
      </c>
      <c r="BF86" s="138">
        <f>IF(N86="snížená",J86,0)</f>
        <v>0</v>
      </c>
      <c r="BG86" s="138">
        <f>IF(N86="zákl. přenesená",J86,0)</f>
        <v>0</v>
      </c>
      <c r="BH86" s="138">
        <f>IF(N86="sníž. přenesená",J86,0)</f>
        <v>0</v>
      </c>
      <c r="BI86" s="138">
        <f>IF(N86="nulová",J86,0)</f>
        <v>0</v>
      </c>
      <c r="BJ86" s="16" t="s">
        <v>84</v>
      </c>
      <c r="BK86" s="138">
        <f>ROUND(I86*H86,2)</f>
        <v>0</v>
      </c>
      <c r="BL86" s="16" t="s">
        <v>1406</v>
      </c>
      <c r="BM86" s="137" t="s">
        <v>1407</v>
      </c>
    </row>
    <row r="87" spans="2:65" s="183" customFormat="1" ht="16.5" customHeight="1">
      <c r="B87" s="31"/>
      <c r="C87" s="126">
        <v>2</v>
      </c>
      <c r="D87" s="126" t="s">
        <v>128</v>
      </c>
      <c r="E87" s="127">
        <v>12403000</v>
      </c>
      <c r="F87" s="128" t="s">
        <v>1433</v>
      </c>
      <c r="G87" s="129" t="s">
        <v>1139</v>
      </c>
      <c r="H87" s="130">
        <v>1</v>
      </c>
      <c r="I87" s="131"/>
      <c r="J87" s="132">
        <f>ROUND(I87*H87,2)</f>
        <v>0</v>
      </c>
      <c r="K87" s="128"/>
      <c r="L87" s="31"/>
      <c r="M87" s="133"/>
      <c r="N87" s="134" t="s">
        <v>47</v>
      </c>
      <c r="P87" s="135">
        <f>O87*H87</f>
        <v>0</v>
      </c>
      <c r="Q87" s="135">
        <v>0</v>
      </c>
      <c r="R87" s="135">
        <f>Q87*H87</f>
        <v>0</v>
      </c>
      <c r="S87" s="135">
        <v>0</v>
      </c>
      <c r="T87" s="136">
        <f>S87*H87</f>
        <v>0</v>
      </c>
      <c r="AR87" s="137"/>
      <c r="AT87" s="137"/>
      <c r="AU87" s="137"/>
      <c r="AY87" s="16"/>
      <c r="BE87" s="138">
        <f>IF(N87="základní",J87,0)</f>
        <v>0</v>
      </c>
      <c r="BF87" s="138">
        <f>IF(N87="snížená",J87,0)</f>
        <v>0</v>
      </c>
      <c r="BG87" s="138">
        <f>IF(N87="zákl. přenesená",J87,0)</f>
        <v>0</v>
      </c>
      <c r="BH87" s="138">
        <f>IF(N87="sníž. přenesená",J87,0)</f>
        <v>0</v>
      </c>
      <c r="BI87" s="138">
        <f>IF(N87="nulová",J87,0)</f>
        <v>0</v>
      </c>
      <c r="BJ87" s="16"/>
      <c r="BK87" s="138">
        <f>ROUND(I87*H87,2)</f>
        <v>0</v>
      </c>
      <c r="BL87" s="16" t="s">
        <v>1434</v>
      </c>
      <c r="BM87" s="137" t="s">
        <v>1435</v>
      </c>
    </row>
    <row r="88" spans="2:65" s="1" customFormat="1" ht="16.5" customHeight="1">
      <c r="B88" s="31"/>
      <c r="C88" s="126">
        <v>3</v>
      </c>
      <c r="D88" s="126" t="s">
        <v>128</v>
      </c>
      <c r="E88" s="127" t="s">
        <v>1408</v>
      </c>
      <c r="F88" s="128" t="s">
        <v>1409</v>
      </c>
      <c r="G88" s="129" t="s">
        <v>1139</v>
      </c>
      <c r="H88" s="130">
        <v>1</v>
      </c>
      <c r="I88" s="131"/>
      <c r="J88" s="132">
        <f>ROUND(I88*H88,2)</f>
        <v>0</v>
      </c>
      <c r="K88" s="128" t="s">
        <v>19</v>
      </c>
      <c r="L88" s="31"/>
      <c r="M88" s="133" t="s">
        <v>19</v>
      </c>
      <c r="N88" s="134" t="s">
        <v>47</v>
      </c>
      <c r="P88" s="135">
        <f>O88*H88</f>
        <v>0</v>
      </c>
      <c r="Q88" s="135">
        <v>0</v>
      </c>
      <c r="R88" s="135">
        <f>Q88*H88</f>
        <v>0</v>
      </c>
      <c r="S88" s="135">
        <v>0</v>
      </c>
      <c r="T88" s="136">
        <f>S88*H88</f>
        <v>0</v>
      </c>
      <c r="AR88" s="137" t="s">
        <v>1406</v>
      </c>
      <c r="AT88" s="137" t="s">
        <v>128</v>
      </c>
      <c r="AU88" s="137" t="s">
        <v>86</v>
      </c>
      <c r="AY88" s="16" t="s">
        <v>126</v>
      </c>
      <c r="BE88" s="138">
        <f>IF(N88="základní",J88,0)</f>
        <v>0</v>
      </c>
      <c r="BF88" s="138">
        <f>IF(N88="snížená",J88,0)</f>
        <v>0</v>
      </c>
      <c r="BG88" s="138">
        <f>IF(N88="zákl. přenesená",J88,0)</f>
        <v>0</v>
      </c>
      <c r="BH88" s="138">
        <f>IF(N88="sníž. přenesená",J88,0)</f>
        <v>0</v>
      </c>
      <c r="BI88" s="138">
        <f>IF(N88="nulová",J88,0)</f>
        <v>0</v>
      </c>
      <c r="BJ88" s="16" t="s">
        <v>84</v>
      </c>
      <c r="BK88" s="138">
        <f>ROUND(I88*H88,2)</f>
        <v>0</v>
      </c>
      <c r="BL88" s="16" t="s">
        <v>1406</v>
      </c>
      <c r="BM88" s="137" t="s">
        <v>1410</v>
      </c>
    </row>
    <row r="89" spans="2:65" s="1" customFormat="1" ht="16.5" customHeight="1">
      <c r="B89" s="31"/>
      <c r="C89" s="126">
        <v>4</v>
      </c>
      <c r="D89" s="126" t="s">
        <v>128</v>
      </c>
      <c r="E89" s="127" t="s">
        <v>1411</v>
      </c>
      <c r="F89" s="128" t="s">
        <v>1412</v>
      </c>
      <c r="G89" s="129" t="s">
        <v>1139</v>
      </c>
      <c r="H89" s="130">
        <v>1</v>
      </c>
      <c r="I89" s="131"/>
      <c r="J89" s="132">
        <f>ROUND(I89*H89,2)</f>
        <v>0</v>
      </c>
      <c r="K89" s="128" t="s">
        <v>19</v>
      </c>
      <c r="L89" s="31"/>
      <c r="M89" s="133" t="s">
        <v>19</v>
      </c>
      <c r="N89" s="134" t="s">
        <v>47</v>
      </c>
      <c r="P89" s="135">
        <f>O89*H89</f>
        <v>0</v>
      </c>
      <c r="Q89" s="135">
        <v>0</v>
      </c>
      <c r="R89" s="135">
        <f>Q89*H89</f>
        <v>0</v>
      </c>
      <c r="S89" s="135">
        <v>0</v>
      </c>
      <c r="T89" s="136">
        <f>S89*H89</f>
        <v>0</v>
      </c>
      <c r="AR89" s="137" t="s">
        <v>1406</v>
      </c>
      <c r="AT89" s="137" t="s">
        <v>128</v>
      </c>
      <c r="AU89" s="137" t="s">
        <v>86</v>
      </c>
      <c r="AY89" s="16" t="s">
        <v>126</v>
      </c>
      <c r="BE89" s="138">
        <f>IF(N89="základní",J89,0)</f>
        <v>0</v>
      </c>
      <c r="BF89" s="138">
        <f>IF(N89="snížená",J89,0)</f>
        <v>0</v>
      </c>
      <c r="BG89" s="138">
        <f>IF(N89="zákl. přenesená",J89,0)</f>
        <v>0</v>
      </c>
      <c r="BH89" s="138">
        <f>IF(N89="sníž. přenesená",J89,0)</f>
        <v>0</v>
      </c>
      <c r="BI89" s="138">
        <f>IF(N89="nulová",J89,0)</f>
        <v>0</v>
      </c>
      <c r="BJ89" s="16" t="s">
        <v>84</v>
      </c>
      <c r="BK89" s="138">
        <f>ROUND(I89*H89,2)</f>
        <v>0</v>
      </c>
      <c r="BL89" s="16" t="s">
        <v>1406</v>
      </c>
      <c r="BM89" s="137" t="s">
        <v>1413</v>
      </c>
    </row>
    <row r="90" spans="2:65" s="1" customFormat="1" ht="87.75">
      <c r="B90" s="31"/>
      <c r="D90" s="144" t="s">
        <v>399</v>
      </c>
      <c r="F90" s="174" t="s">
        <v>1414</v>
      </c>
      <c r="I90" s="141"/>
      <c r="L90" s="31"/>
      <c r="M90" s="142"/>
      <c r="T90" s="52"/>
      <c r="AT90" s="16" t="s">
        <v>399</v>
      </c>
      <c r="AU90" s="16" t="s">
        <v>86</v>
      </c>
    </row>
    <row r="91" spans="2:65" s="11" customFormat="1" ht="22.7" customHeight="1">
      <c r="B91" s="114"/>
      <c r="D91" s="115" t="s">
        <v>75</v>
      </c>
      <c r="E91" s="124" t="s">
        <v>1415</v>
      </c>
      <c r="F91" s="124" t="s">
        <v>1416</v>
      </c>
      <c r="I91" s="117"/>
      <c r="J91" s="125">
        <f>BK91</f>
        <v>0</v>
      </c>
      <c r="L91" s="114"/>
      <c r="M91" s="119"/>
      <c r="P91" s="120">
        <f>SUM(P92:P94)</f>
        <v>0</v>
      </c>
      <c r="R91" s="120">
        <f>SUM(R92:R94)</f>
        <v>0</v>
      </c>
      <c r="T91" s="121">
        <f>SUM(T92:T94)</f>
        <v>0</v>
      </c>
      <c r="AR91" s="115" t="s">
        <v>167</v>
      </c>
      <c r="AT91" s="122" t="s">
        <v>75</v>
      </c>
      <c r="AU91" s="122" t="s">
        <v>84</v>
      </c>
      <c r="AY91" s="115" t="s">
        <v>126</v>
      </c>
      <c r="BK91" s="123">
        <f>SUM(BK92:BK94)</f>
        <v>0</v>
      </c>
    </row>
    <row r="92" spans="2:65" s="1" customFormat="1" ht="16.5" customHeight="1">
      <c r="B92" s="31"/>
      <c r="C92" s="126">
        <v>5</v>
      </c>
      <c r="D92" s="126" t="s">
        <v>128</v>
      </c>
      <c r="E92" s="127" t="s">
        <v>1417</v>
      </c>
      <c r="F92" s="128" t="s">
        <v>1416</v>
      </c>
      <c r="G92" s="129" t="s">
        <v>1139</v>
      </c>
      <c r="H92" s="130">
        <v>1</v>
      </c>
      <c r="I92" s="131"/>
      <c r="J92" s="132">
        <f>ROUND(I92*H92,2)</f>
        <v>0</v>
      </c>
      <c r="K92" s="128" t="s">
        <v>19</v>
      </c>
      <c r="L92" s="31"/>
      <c r="M92" s="133" t="s">
        <v>19</v>
      </c>
      <c r="N92" s="134" t="s">
        <v>47</v>
      </c>
      <c r="P92" s="135">
        <f>O92*H92</f>
        <v>0</v>
      </c>
      <c r="Q92" s="135">
        <v>0</v>
      </c>
      <c r="R92" s="135">
        <f>Q92*H92</f>
        <v>0</v>
      </c>
      <c r="S92" s="135">
        <v>0</v>
      </c>
      <c r="T92" s="136">
        <f>S92*H92</f>
        <v>0</v>
      </c>
      <c r="AR92" s="137" t="s">
        <v>1406</v>
      </c>
      <c r="AT92" s="137" t="s">
        <v>128</v>
      </c>
      <c r="AU92" s="137" t="s">
        <v>86</v>
      </c>
      <c r="AY92" s="16" t="s">
        <v>126</v>
      </c>
      <c r="BE92" s="138">
        <f>IF(N92="základní",J92,0)</f>
        <v>0</v>
      </c>
      <c r="BF92" s="138">
        <f>IF(N92="snížená",J92,0)</f>
        <v>0</v>
      </c>
      <c r="BG92" s="138">
        <f>IF(N92="zákl. přenesená",J92,0)</f>
        <v>0</v>
      </c>
      <c r="BH92" s="138">
        <f>IF(N92="sníž. přenesená",J92,0)</f>
        <v>0</v>
      </c>
      <c r="BI92" s="138">
        <f>IF(N92="nulová",J92,0)</f>
        <v>0</v>
      </c>
      <c r="BJ92" s="16" t="s">
        <v>84</v>
      </c>
      <c r="BK92" s="138">
        <f>ROUND(I92*H92,2)</f>
        <v>0</v>
      </c>
      <c r="BL92" s="16" t="s">
        <v>1406</v>
      </c>
      <c r="BM92" s="137" t="s">
        <v>1418</v>
      </c>
    </row>
    <row r="93" spans="2:65" s="1" customFormat="1" ht="16.5" customHeight="1">
      <c r="B93" s="31"/>
      <c r="C93" s="126">
        <v>6</v>
      </c>
      <c r="D93" s="126" t="s">
        <v>128</v>
      </c>
      <c r="E93" s="127" t="s">
        <v>1419</v>
      </c>
      <c r="F93" s="128" t="s">
        <v>1432</v>
      </c>
      <c r="G93" s="129" t="s">
        <v>1139</v>
      </c>
      <c r="H93" s="130">
        <v>1</v>
      </c>
      <c r="I93" s="131"/>
      <c r="J93" s="132">
        <f>ROUND(I93*H93,2)</f>
        <v>0</v>
      </c>
      <c r="K93" s="128" t="s">
        <v>19</v>
      </c>
      <c r="L93" s="31"/>
      <c r="M93" s="133" t="s">
        <v>19</v>
      </c>
      <c r="N93" s="134" t="s">
        <v>47</v>
      </c>
      <c r="P93" s="135">
        <f>O93*H93</f>
        <v>0</v>
      </c>
      <c r="Q93" s="135">
        <v>0</v>
      </c>
      <c r="R93" s="135">
        <f>Q93*H93</f>
        <v>0</v>
      </c>
      <c r="S93" s="135">
        <v>0</v>
      </c>
      <c r="T93" s="136">
        <f>S93*H93</f>
        <v>0</v>
      </c>
      <c r="AR93" s="137" t="s">
        <v>133</v>
      </c>
      <c r="AT93" s="137" t="s">
        <v>128</v>
      </c>
      <c r="AU93" s="137" t="s">
        <v>86</v>
      </c>
      <c r="AY93" s="16" t="s">
        <v>126</v>
      </c>
      <c r="BE93" s="138">
        <f>IF(N93="základní",J93,0)</f>
        <v>0</v>
      </c>
      <c r="BF93" s="138">
        <f>IF(N93="snížená",J93,0)</f>
        <v>0</v>
      </c>
      <c r="BG93" s="138">
        <f>IF(N93="zákl. přenesená",J93,0)</f>
        <v>0</v>
      </c>
      <c r="BH93" s="138">
        <f>IF(N93="sníž. přenesená",J93,0)</f>
        <v>0</v>
      </c>
      <c r="BI93" s="138">
        <f>IF(N93="nulová",J93,0)</f>
        <v>0</v>
      </c>
      <c r="BJ93" s="16" t="s">
        <v>84</v>
      </c>
      <c r="BK93" s="138">
        <f>ROUND(I93*H93,2)</f>
        <v>0</v>
      </c>
      <c r="BL93" s="16" t="s">
        <v>133</v>
      </c>
      <c r="BM93" s="137" t="s">
        <v>1420</v>
      </c>
    </row>
    <row r="94" spans="2:65" s="1" customFormat="1" ht="16.5" customHeight="1">
      <c r="B94" s="31"/>
      <c r="C94" s="126">
        <v>7</v>
      </c>
      <c r="D94" s="126" t="s">
        <v>128</v>
      </c>
      <c r="E94" s="127" t="s">
        <v>1421</v>
      </c>
      <c r="F94" s="128" t="s">
        <v>1422</v>
      </c>
      <c r="G94" s="129" t="s">
        <v>1139</v>
      </c>
      <c r="H94" s="130">
        <v>1</v>
      </c>
      <c r="I94" s="131"/>
      <c r="J94" s="132">
        <f>ROUND(I94*H94,2)</f>
        <v>0</v>
      </c>
      <c r="K94" s="128" t="s">
        <v>19</v>
      </c>
      <c r="L94" s="31"/>
      <c r="M94" s="133" t="s">
        <v>19</v>
      </c>
      <c r="N94" s="134" t="s">
        <v>47</v>
      </c>
      <c r="P94" s="135">
        <f>O94*H94</f>
        <v>0</v>
      </c>
      <c r="Q94" s="135">
        <v>0</v>
      </c>
      <c r="R94" s="135">
        <f>Q94*H94</f>
        <v>0</v>
      </c>
      <c r="S94" s="135">
        <v>0</v>
      </c>
      <c r="T94" s="136">
        <f>S94*H94</f>
        <v>0</v>
      </c>
      <c r="AR94" s="137" t="s">
        <v>1406</v>
      </c>
      <c r="AT94" s="137" t="s">
        <v>128</v>
      </c>
      <c r="AU94" s="137" t="s">
        <v>86</v>
      </c>
      <c r="AY94" s="16" t="s">
        <v>126</v>
      </c>
      <c r="BE94" s="138">
        <f>IF(N94="základní",J94,0)</f>
        <v>0</v>
      </c>
      <c r="BF94" s="138">
        <f>IF(N94="snížená",J94,0)</f>
        <v>0</v>
      </c>
      <c r="BG94" s="138">
        <f>IF(N94="zákl. přenesená",J94,0)</f>
        <v>0</v>
      </c>
      <c r="BH94" s="138">
        <f>IF(N94="sníž. přenesená",J94,0)</f>
        <v>0</v>
      </c>
      <c r="BI94" s="138">
        <f>IF(N94="nulová",J94,0)</f>
        <v>0</v>
      </c>
      <c r="BJ94" s="16" t="s">
        <v>84</v>
      </c>
      <c r="BK94" s="138">
        <f>ROUND(I94*H94,2)</f>
        <v>0</v>
      </c>
      <c r="BL94" s="16" t="s">
        <v>1406</v>
      </c>
      <c r="BM94" s="137" t="s">
        <v>1423</v>
      </c>
    </row>
    <row r="95" spans="2:65" s="11" customFormat="1" ht="22.7" customHeight="1">
      <c r="B95" s="114"/>
      <c r="D95" s="115" t="s">
        <v>75</v>
      </c>
      <c r="E95" s="124" t="s">
        <v>1424</v>
      </c>
      <c r="F95" s="124" t="s">
        <v>1425</v>
      </c>
      <c r="I95" s="117"/>
      <c r="J95" s="125">
        <f>BK95</f>
        <v>0</v>
      </c>
      <c r="L95" s="114"/>
      <c r="M95" s="119"/>
      <c r="P95" s="120">
        <f>SUM(P96:P97)</f>
        <v>0</v>
      </c>
      <c r="R95" s="120">
        <f>SUM(R96:R97)</f>
        <v>0</v>
      </c>
      <c r="T95" s="121">
        <f>SUM(T96:T97)</f>
        <v>0</v>
      </c>
      <c r="AR95" s="115" t="s">
        <v>167</v>
      </c>
      <c r="AT95" s="122" t="s">
        <v>75</v>
      </c>
      <c r="AU95" s="122" t="s">
        <v>84</v>
      </c>
      <c r="AY95" s="115" t="s">
        <v>126</v>
      </c>
      <c r="BK95" s="123">
        <f>SUM(BK96:BK97)</f>
        <v>0</v>
      </c>
    </row>
    <row r="96" spans="2:65" s="1" customFormat="1" ht="16.5" customHeight="1">
      <c r="B96" s="31"/>
      <c r="C96" s="126">
        <v>8</v>
      </c>
      <c r="D96" s="126" t="s">
        <v>128</v>
      </c>
      <c r="E96" s="127" t="s">
        <v>1426</v>
      </c>
      <c r="F96" s="128" t="s">
        <v>1427</v>
      </c>
      <c r="G96" s="129" t="s">
        <v>1135</v>
      </c>
      <c r="H96" s="130">
        <v>10</v>
      </c>
      <c r="I96" s="131"/>
      <c r="J96" s="132">
        <f>ROUND(I96*H96,2)</f>
        <v>0</v>
      </c>
      <c r="K96" s="128" t="s">
        <v>19</v>
      </c>
      <c r="L96" s="31"/>
      <c r="M96" s="133" t="s">
        <v>19</v>
      </c>
      <c r="N96" s="134" t="s">
        <v>47</v>
      </c>
      <c r="P96" s="135">
        <f>O96*H96</f>
        <v>0</v>
      </c>
      <c r="Q96" s="135">
        <v>0</v>
      </c>
      <c r="R96" s="135">
        <f>Q96*H96</f>
        <v>0</v>
      </c>
      <c r="S96" s="135">
        <v>0</v>
      </c>
      <c r="T96" s="136">
        <f>S96*H96</f>
        <v>0</v>
      </c>
      <c r="AR96" s="137" t="s">
        <v>1406</v>
      </c>
      <c r="AT96" s="137" t="s">
        <v>128</v>
      </c>
      <c r="AU96" s="137" t="s">
        <v>86</v>
      </c>
      <c r="AY96" s="16" t="s">
        <v>126</v>
      </c>
      <c r="BE96" s="138">
        <f>IF(N96="základní",J96,0)</f>
        <v>0</v>
      </c>
      <c r="BF96" s="138">
        <f>IF(N96="snížená",J96,0)</f>
        <v>0</v>
      </c>
      <c r="BG96" s="138">
        <f>IF(N96="zákl. přenesená",J96,0)</f>
        <v>0</v>
      </c>
      <c r="BH96" s="138">
        <f>IF(N96="sníž. přenesená",J96,0)</f>
        <v>0</v>
      </c>
      <c r="BI96" s="138">
        <f>IF(N96="nulová",J96,0)</f>
        <v>0</v>
      </c>
      <c r="BJ96" s="16" t="s">
        <v>84</v>
      </c>
      <c r="BK96" s="138">
        <f>ROUND(I96*H96,2)</f>
        <v>0</v>
      </c>
      <c r="BL96" s="16" t="s">
        <v>1406</v>
      </c>
      <c r="BM96" s="137" t="s">
        <v>1428</v>
      </c>
    </row>
    <row r="97" spans="2:65" s="1" customFormat="1" ht="16.5" customHeight="1">
      <c r="B97" s="31"/>
      <c r="C97" s="126">
        <v>9</v>
      </c>
      <c r="D97" s="126" t="s">
        <v>128</v>
      </c>
      <c r="E97" s="127" t="s">
        <v>1429</v>
      </c>
      <c r="F97" s="128" t="s">
        <v>1430</v>
      </c>
      <c r="G97" s="129" t="s">
        <v>1139</v>
      </c>
      <c r="H97" s="130">
        <v>1</v>
      </c>
      <c r="I97" s="131"/>
      <c r="J97" s="132">
        <f>ROUND(I97*H97,2)</f>
        <v>0</v>
      </c>
      <c r="K97" s="128" t="s">
        <v>19</v>
      </c>
      <c r="L97" s="31"/>
      <c r="M97" s="178" t="s">
        <v>19</v>
      </c>
      <c r="N97" s="179" t="s">
        <v>47</v>
      </c>
      <c r="O97" s="180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137" t="s">
        <v>1406</v>
      </c>
      <c r="AT97" s="137" t="s">
        <v>128</v>
      </c>
      <c r="AU97" s="137" t="s">
        <v>86</v>
      </c>
      <c r="AY97" s="16" t="s">
        <v>126</v>
      </c>
      <c r="BE97" s="138">
        <f>IF(N97="základní",J97,0)</f>
        <v>0</v>
      </c>
      <c r="BF97" s="138">
        <f>IF(N97="snížená",J97,0)</f>
        <v>0</v>
      </c>
      <c r="BG97" s="138">
        <f>IF(N97="zákl. přenesená",J97,0)</f>
        <v>0</v>
      </c>
      <c r="BH97" s="138">
        <f>IF(N97="sníž. přenesená",J97,0)</f>
        <v>0</v>
      </c>
      <c r="BI97" s="138">
        <f>IF(N97="nulová",J97,0)</f>
        <v>0</v>
      </c>
      <c r="BJ97" s="16" t="s">
        <v>84</v>
      </c>
      <c r="BK97" s="138">
        <f>ROUND(I97*H97,2)</f>
        <v>0</v>
      </c>
      <c r="BL97" s="16" t="s">
        <v>1406</v>
      </c>
      <c r="BM97" s="137" t="s">
        <v>1431</v>
      </c>
    </row>
    <row r="98" spans="2:65" s="1" customFormat="1" ht="6.95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31"/>
    </row>
  </sheetData>
  <sheetProtection algorithmName="SHA-512" hashValue="DQy0ZY5Tg/HlF+xn9eHTAoUYtq2/kQXNSA6IbX0zRO3Lga8aotKRT5eT7J+ygqJnBl9e+cN7yTdxCInojAEycA==" saltValue="tIDRCkoLsfOQJ8c5akKF9A==" spinCount="100000" sheet="1" objects="1" scenarios="1"/>
  <autoFilter ref="C82:K97" xr:uid="{00000000-0009-0000-0000-000003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honeticPr fontId="0" type="noConversion"/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Komunikace</vt:lpstr>
      <vt:lpstr>SO 02 - Veřejné osvětlení</vt:lpstr>
      <vt:lpstr>VON - Vedlejší a ostatní ...</vt:lpstr>
      <vt:lpstr>'Rekapitulace stavby'!Názvy_tisku</vt:lpstr>
      <vt:lpstr>'SO 01 - Komunikace'!Názvy_tisku</vt:lpstr>
      <vt:lpstr>'SO 02 - Veřejné osvětlení'!Názvy_tisku</vt:lpstr>
      <vt:lpstr>'VON - Vedlejší a ostatní ...'!Názvy_tisku</vt:lpstr>
      <vt:lpstr>'Rekapitulace stavby'!Oblast_tisku</vt:lpstr>
      <vt:lpstr>'SO 01 - Komunikace'!Oblast_tisku</vt:lpstr>
      <vt:lpstr>'SO 02 - Veřejné osvětlení'!Oblast_tisku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Liška</dc:creator>
  <cp:lastModifiedBy>Matějka Ondřej Ing.</cp:lastModifiedBy>
  <dcterms:created xsi:type="dcterms:W3CDTF">2026-01-19T13:12:06Z</dcterms:created>
  <dcterms:modified xsi:type="dcterms:W3CDTF">2026-01-23T07:25:38Z</dcterms:modified>
</cp:coreProperties>
</file>